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Velešín - oprava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Velešín - oprava ...'!$C$149:$K$916</definedName>
    <definedName name="_xlnm.Print_Area" localSheetId="1">'SO 01 - Velešín - oprava ...'!$C$4:$J$76,'SO 01 - Velešín - oprava ...'!$C$82:$J$131,'SO 01 - Velešín - oprava ...'!$C$137:$J$916</definedName>
    <definedName name="_xlnm.Print_Titles" localSheetId="1">'SO 01 - Velešín - oprava ...'!$149:$149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915"/>
  <c r="BG915"/>
  <c r="BF915"/>
  <c r="BE915"/>
  <c r="T915"/>
  <c r="T914"/>
  <c r="R915"/>
  <c r="R914"/>
  <c r="P915"/>
  <c r="P914"/>
  <c r="BI912"/>
  <c r="BG912"/>
  <c r="BF912"/>
  <c r="BE912"/>
  <c r="T912"/>
  <c r="T911"/>
  <c r="R912"/>
  <c r="R911"/>
  <c r="P912"/>
  <c r="P911"/>
  <c r="BI909"/>
  <c r="BG909"/>
  <c r="BF909"/>
  <c r="BE909"/>
  <c r="T909"/>
  <c r="T908"/>
  <c r="T907"/>
  <c r="R909"/>
  <c r="R908"/>
  <c r="R907"/>
  <c r="P909"/>
  <c r="P908"/>
  <c r="P907"/>
  <c r="BI904"/>
  <c r="BG904"/>
  <c r="BF904"/>
  <c r="BE904"/>
  <c r="T904"/>
  <c r="R904"/>
  <c r="P904"/>
  <c r="BI901"/>
  <c r="BG901"/>
  <c r="BF901"/>
  <c r="BE901"/>
  <c r="T901"/>
  <c r="R901"/>
  <c r="P901"/>
  <c r="BI898"/>
  <c r="BG898"/>
  <c r="BF898"/>
  <c r="BE898"/>
  <c r="T898"/>
  <c r="R898"/>
  <c r="P898"/>
  <c r="BI895"/>
  <c r="BG895"/>
  <c r="BF895"/>
  <c r="BE895"/>
  <c r="T895"/>
  <c r="R895"/>
  <c r="P895"/>
  <c r="BI892"/>
  <c r="BG892"/>
  <c r="BF892"/>
  <c r="BE892"/>
  <c r="T892"/>
  <c r="R892"/>
  <c r="P892"/>
  <c r="BI889"/>
  <c r="BG889"/>
  <c r="BF889"/>
  <c r="BE889"/>
  <c r="T889"/>
  <c r="R889"/>
  <c r="P889"/>
  <c r="BI887"/>
  <c r="BG887"/>
  <c r="BF887"/>
  <c r="BE887"/>
  <c r="T887"/>
  <c r="R887"/>
  <c r="P887"/>
  <c r="BI885"/>
  <c r="BG885"/>
  <c r="BF885"/>
  <c r="BE885"/>
  <c r="T885"/>
  <c r="R885"/>
  <c r="P885"/>
  <c r="BI881"/>
  <c r="BG881"/>
  <c r="BF881"/>
  <c r="BE881"/>
  <c r="T881"/>
  <c r="R881"/>
  <c r="P881"/>
  <c r="BI879"/>
  <c r="BG879"/>
  <c r="BF879"/>
  <c r="BE879"/>
  <c r="T879"/>
  <c r="R879"/>
  <c r="P879"/>
  <c r="BI876"/>
  <c r="BG876"/>
  <c r="BF876"/>
  <c r="BE876"/>
  <c r="T876"/>
  <c r="R876"/>
  <c r="P876"/>
  <c r="BI872"/>
  <c r="BG872"/>
  <c r="BF872"/>
  <c r="BE872"/>
  <c r="T872"/>
  <c r="R872"/>
  <c r="P872"/>
  <c r="BI869"/>
  <c r="BG869"/>
  <c r="BF869"/>
  <c r="BE869"/>
  <c r="T869"/>
  <c r="R869"/>
  <c r="P869"/>
  <c r="BI867"/>
  <c r="BG867"/>
  <c r="BF867"/>
  <c r="BE867"/>
  <c r="T867"/>
  <c r="R867"/>
  <c r="P867"/>
  <c r="BI858"/>
  <c r="BG858"/>
  <c r="BF858"/>
  <c r="BE858"/>
  <c r="T858"/>
  <c r="R858"/>
  <c r="P858"/>
  <c r="BI855"/>
  <c r="BG855"/>
  <c r="BF855"/>
  <c r="BE855"/>
  <c r="T855"/>
  <c r="R855"/>
  <c r="P855"/>
  <c r="BI852"/>
  <c r="BG852"/>
  <c r="BF852"/>
  <c r="BE852"/>
  <c r="T852"/>
  <c r="R852"/>
  <c r="P852"/>
  <c r="BI849"/>
  <c r="BG849"/>
  <c r="BF849"/>
  <c r="BE849"/>
  <c r="T849"/>
  <c r="R849"/>
  <c r="P849"/>
  <c r="BI846"/>
  <c r="BG846"/>
  <c r="BF846"/>
  <c r="BE846"/>
  <c r="T846"/>
  <c r="R846"/>
  <c r="P846"/>
  <c r="BI844"/>
  <c r="BG844"/>
  <c r="BF844"/>
  <c r="BE844"/>
  <c r="T844"/>
  <c r="R844"/>
  <c r="P844"/>
  <c r="BI842"/>
  <c r="BG842"/>
  <c r="BF842"/>
  <c r="BE842"/>
  <c r="T842"/>
  <c r="R842"/>
  <c r="P842"/>
  <c r="BI839"/>
  <c r="BG839"/>
  <c r="BF839"/>
  <c r="BE839"/>
  <c r="T839"/>
  <c r="R839"/>
  <c r="P839"/>
  <c r="BI836"/>
  <c r="BG836"/>
  <c r="BF836"/>
  <c r="BE836"/>
  <c r="T836"/>
  <c r="R836"/>
  <c r="P836"/>
  <c r="BI833"/>
  <c r="BG833"/>
  <c r="BF833"/>
  <c r="BE833"/>
  <c r="T833"/>
  <c r="R833"/>
  <c r="P833"/>
  <c r="BI831"/>
  <c r="BG831"/>
  <c r="BF831"/>
  <c r="BE831"/>
  <c r="T831"/>
  <c r="R831"/>
  <c r="P831"/>
  <c r="BI828"/>
  <c r="BG828"/>
  <c r="BF828"/>
  <c r="BE828"/>
  <c r="T828"/>
  <c r="R828"/>
  <c r="P828"/>
  <c r="BI825"/>
  <c r="BG825"/>
  <c r="BF825"/>
  <c r="BE825"/>
  <c r="T825"/>
  <c r="R825"/>
  <c r="P825"/>
  <c r="BI819"/>
  <c r="BG819"/>
  <c r="BF819"/>
  <c r="BE819"/>
  <c r="T819"/>
  <c r="R819"/>
  <c r="P819"/>
  <c r="BI816"/>
  <c r="BG816"/>
  <c r="BF816"/>
  <c r="BE816"/>
  <c r="T816"/>
  <c r="R816"/>
  <c r="P816"/>
  <c r="BI813"/>
  <c r="BG813"/>
  <c r="BF813"/>
  <c r="BE813"/>
  <c r="T813"/>
  <c r="R813"/>
  <c r="P813"/>
  <c r="BI811"/>
  <c r="BG811"/>
  <c r="BF811"/>
  <c r="BE811"/>
  <c r="T811"/>
  <c r="R811"/>
  <c r="P811"/>
  <c r="BI809"/>
  <c r="BG809"/>
  <c r="BF809"/>
  <c r="BE809"/>
  <c r="T809"/>
  <c r="R809"/>
  <c r="P809"/>
  <c r="BI807"/>
  <c r="BG807"/>
  <c r="BF807"/>
  <c r="BE807"/>
  <c r="T807"/>
  <c r="R807"/>
  <c r="P807"/>
  <c r="BI804"/>
  <c r="BG804"/>
  <c r="BF804"/>
  <c r="BE804"/>
  <c r="T804"/>
  <c r="R804"/>
  <c r="P804"/>
  <c r="BI801"/>
  <c r="BG801"/>
  <c r="BF801"/>
  <c r="BE801"/>
  <c r="T801"/>
  <c r="R801"/>
  <c r="P801"/>
  <c r="BI798"/>
  <c r="BG798"/>
  <c r="BF798"/>
  <c r="BE798"/>
  <c r="T798"/>
  <c r="R798"/>
  <c r="P798"/>
  <c r="BI795"/>
  <c r="BG795"/>
  <c r="BF795"/>
  <c r="BE795"/>
  <c r="T795"/>
  <c r="R795"/>
  <c r="P795"/>
  <c r="BI793"/>
  <c r="BG793"/>
  <c r="BF793"/>
  <c r="BE793"/>
  <c r="T793"/>
  <c r="R793"/>
  <c r="P793"/>
  <c r="BI790"/>
  <c r="BG790"/>
  <c r="BF790"/>
  <c r="BE790"/>
  <c r="T790"/>
  <c r="R790"/>
  <c r="P790"/>
  <c r="BI787"/>
  <c r="BG787"/>
  <c r="BF787"/>
  <c r="BE787"/>
  <c r="T787"/>
  <c r="R787"/>
  <c r="P787"/>
  <c r="BI785"/>
  <c r="BG785"/>
  <c r="BF785"/>
  <c r="BE785"/>
  <c r="T785"/>
  <c r="R785"/>
  <c r="P785"/>
  <c r="BI783"/>
  <c r="BG783"/>
  <c r="BF783"/>
  <c r="BE783"/>
  <c r="T783"/>
  <c r="R783"/>
  <c r="P783"/>
  <c r="BI780"/>
  <c r="BG780"/>
  <c r="BF780"/>
  <c r="BE780"/>
  <c r="T780"/>
  <c r="R780"/>
  <c r="P780"/>
  <c r="BI777"/>
  <c r="BG777"/>
  <c r="BF777"/>
  <c r="BE777"/>
  <c r="T777"/>
  <c r="R777"/>
  <c r="P777"/>
  <c r="BI774"/>
  <c r="BG774"/>
  <c r="BF774"/>
  <c r="BE774"/>
  <c r="T774"/>
  <c r="R774"/>
  <c r="P774"/>
  <c r="BI771"/>
  <c r="BG771"/>
  <c r="BF771"/>
  <c r="BE771"/>
  <c r="T771"/>
  <c r="R771"/>
  <c r="P771"/>
  <c r="BI769"/>
  <c r="BG769"/>
  <c r="BF769"/>
  <c r="BE769"/>
  <c r="T769"/>
  <c r="R769"/>
  <c r="P769"/>
  <c r="BI767"/>
  <c r="BG767"/>
  <c r="BF767"/>
  <c r="BE767"/>
  <c r="T767"/>
  <c r="R767"/>
  <c r="P767"/>
  <c r="BI764"/>
  <c r="BG764"/>
  <c r="BF764"/>
  <c r="BE764"/>
  <c r="T764"/>
  <c r="R764"/>
  <c r="P764"/>
  <c r="BI762"/>
  <c r="BG762"/>
  <c r="BF762"/>
  <c r="BE762"/>
  <c r="T762"/>
  <c r="R762"/>
  <c r="P762"/>
  <c r="BI759"/>
  <c r="BG759"/>
  <c r="BF759"/>
  <c r="BE759"/>
  <c r="T759"/>
  <c r="R759"/>
  <c r="P759"/>
  <c r="BI756"/>
  <c r="BG756"/>
  <c r="BF756"/>
  <c r="BE756"/>
  <c r="T756"/>
  <c r="R756"/>
  <c r="P756"/>
  <c r="BI753"/>
  <c r="BG753"/>
  <c r="BF753"/>
  <c r="BE753"/>
  <c r="T753"/>
  <c r="R753"/>
  <c r="P753"/>
  <c r="BI751"/>
  <c r="BG751"/>
  <c r="BF751"/>
  <c r="BE751"/>
  <c r="T751"/>
  <c r="R751"/>
  <c r="P751"/>
  <c r="BI748"/>
  <c r="BG748"/>
  <c r="BF748"/>
  <c r="BE748"/>
  <c r="T748"/>
  <c r="R748"/>
  <c r="P748"/>
  <c r="BI746"/>
  <c r="BG746"/>
  <c r="BF746"/>
  <c r="BE746"/>
  <c r="T746"/>
  <c r="R746"/>
  <c r="P746"/>
  <c r="BI743"/>
  <c r="BG743"/>
  <c r="BF743"/>
  <c r="BE743"/>
  <c r="T743"/>
  <c r="R743"/>
  <c r="P743"/>
  <c r="BI741"/>
  <c r="BG741"/>
  <c r="BF741"/>
  <c r="BE741"/>
  <c r="T741"/>
  <c r="R741"/>
  <c r="P741"/>
  <c r="BI738"/>
  <c r="BG738"/>
  <c r="BF738"/>
  <c r="BE738"/>
  <c r="T738"/>
  <c r="R738"/>
  <c r="P738"/>
  <c r="BI736"/>
  <c r="BG736"/>
  <c r="BF736"/>
  <c r="BE736"/>
  <c r="T736"/>
  <c r="R736"/>
  <c r="P736"/>
  <c r="BI734"/>
  <c r="BG734"/>
  <c r="BF734"/>
  <c r="BE734"/>
  <c r="T734"/>
  <c r="R734"/>
  <c r="P734"/>
  <c r="BI732"/>
  <c r="BG732"/>
  <c r="BF732"/>
  <c r="BE732"/>
  <c r="T732"/>
  <c r="R732"/>
  <c r="P732"/>
  <c r="BI730"/>
  <c r="BG730"/>
  <c r="BF730"/>
  <c r="BE730"/>
  <c r="T730"/>
  <c r="R730"/>
  <c r="P730"/>
  <c r="BI727"/>
  <c r="BG727"/>
  <c r="BF727"/>
  <c r="BE727"/>
  <c r="T727"/>
  <c r="R727"/>
  <c r="P727"/>
  <c r="BI725"/>
  <c r="BG725"/>
  <c r="BF725"/>
  <c r="BE725"/>
  <c r="T725"/>
  <c r="R725"/>
  <c r="P725"/>
  <c r="BI723"/>
  <c r="BG723"/>
  <c r="BF723"/>
  <c r="BE723"/>
  <c r="T723"/>
  <c r="R723"/>
  <c r="P723"/>
  <c r="BI721"/>
  <c r="BG721"/>
  <c r="BF721"/>
  <c r="BE721"/>
  <c r="T721"/>
  <c r="R721"/>
  <c r="P721"/>
  <c r="BI719"/>
  <c r="BG719"/>
  <c r="BF719"/>
  <c r="BE719"/>
  <c r="T719"/>
  <c r="R719"/>
  <c r="P719"/>
  <c r="BI716"/>
  <c r="BG716"/>
  <c r="BF716"/>
  <c r="BE716"/>
  <c r="T716"/>
  <c r="R716"/>
  <c r="P716"/>
  <c r="BI714"/>
  <c r="BG714"/>
  <c r="BF714"/>
  <c r="BE714"/>
  <c r="T714"/>
  <c r="R714"/>
  <c r="P714"/>
  <c r="BI712"/>
  <c r="BG712"/>
  <c r="BF712"/>
  <c r="BE712"/>
  <c r="T712"/>
  <c r="R712"/>
  <c r="P712"/>
  <c r="BI709"/>
  <c r="BG709"/>
  <c r="BF709"/>
  <c r="BE709"/>
  <c r="T709"/>
  <c r="R709"/>
  <c r="P709"/>
  <c r="BI706"/>
  <c r="BG706"/>
  <c r="BF706"/>
  <c r="BE706"/>
  <c r="T706"/>
  <c r="R706"/>
  <c r="P706"/>
  <c r="BI703"/>
  <c r="BG703"/>
  <c r="BF703"/>
  <c r="BE703"/>
  <c r="T703"/>
  <c r="R703"/>
  <c r="P703"/>
  <c r="BI700"/>
  <c r="BG700"/>
  <c r="BF700"/>
  <c r="BE700"/>
  <c r="T700"/>
  <c r="R700"/>
  <c r="P700"/>
  <c r="BI697"/>
  <c r="BG697"/>
  <c r="BF697"/>
  <c r="BE697"/>
  <c r="T697"/>
  <c r="R697"/>
  <c r="P697"/>
  <c r="BI694"/>
  <c r="BG694"/>
  <c r="BF694"/>
  <c r="BE694"/>
  <c r="T694"/>
  <c r="R694"/>
  <c r="P694"/>
  <c r="BI691"/>
  <c r="BG691"/>
  <c r="BF691"/>
  <c r="BE691"/>
  <c r="T691"/>
  <c r="R691"/>
  <c r="P691"/>
  <c r="BI688"/>
  <c r="BG688"/>
  <c r="BF688"/>
  <c r="BE688"/>
  <c r="T688"/>
  <c r="R688"/>
  <c r="P688"/>
  <c r="BI685"/>
  <c r="BG685"/>
  <c r="BF685"/>
  <c r="BE685"/>
  <c r="T685"/>
  <c r="R685"/>
  <c r="P685"/>
  <c r="BI682"/>
  <c r="BG682"/>
  <c r="BF682"/>
  <c r="BE682"/>
  <c r="T682"/>
  <c r="R682"/>
  <c r="P682"/>
  <c r="BI679"/>
  <c r="BG679"/>
  <c r="BF679"/>
  <c r="BE679"/>
  <c r="T679"/>
  <c r="R679"/>
  <c r="P679"/>
  <c r="BI677"/>
  <c r="BG677"/>
  <c r="BF677"/>
  <c r="BE677"/>
  <c r="T677"/>
  <c r="R677"/>
  <c r="P677"/>
  <c r="BI674"/>
  <c r="BG674"/>
  <c r="BF674"/>
  <c r="BE674"/>
  <c r="T674"/>
  <c r="R674"/>
  <c r="P674"/>
  <c r="BI671"/>
  <c r="BG671"/>
  <c r="BF671"/>
  <c r="BE671"/>
  <c r="T671"/>
  <c r="R671"/>
  <c r="P671"/>
  <c r="BI668"/>
  <c r="BG668"/>
  <c r="BF668"/>
  <c r="BE668"/>
  <c r="T668"/>
  <c r="R668"/>
  <c r="P668"/>
  <c r="BI665"/>
  <c r="BG665"/>
  <c r="BF665"/>
  <c r="BE665"/>
  <c r="T665"/>
  <c r="R665"/>
  <c r="P665"/>
  <c r="BI662"/>
  <c r="BG662"/>
  <c r="BF662"/>
  <c r="BE662"/>
  <c r="T662"/>
  <c r="R662"/>
  <c r="P662"/>
  <c r="BI659"/>
  <c r="BG659"/>
  <c r="BF659"/>
  <c r="BE659"/>
  <c r="T659"/>
  <c r="R659"/>
  <c r="P659"/>
  <c r="BI657"/>
  <c r="BG657"/>
  <c r="BF657"/>
  <c r="BE657"/>
  <c r="T657"/>
  <c r="R657"/>
  <c r="P657"/>
  <c r="BI654"/>
  <c r="BG654"/>
  <c r="BF654"/>
  <c r="BE654"/>
  <c r="T654"/>
  <c r="R654"/>
  <c r="P654"/>
  <c r="BI651"/>
  <c r="BG651"/>
  <c r="BF651"/>
  <c r="BE651"/>
  <c r="T651"/>
  <c r="R651"/>
  <c r="P651"/>
  <c r="BI648"/>
  <c r="BG648"/>
  <c r="BF648"/>
  <c r="BE648"/>
  <c r="T648"/>
  <c r="R648"/>
  <c r="P648"/>
  <c r="BI645"/>
  <c r="BG645"/>
  <c r="BF645"/>
  <c r="BE645"/>
  <c r="T645"/>
  <c r="R645"/>
  <c r="P645"/>
  <c r="BI642"/>
  <c r="BG642"/>
  <c r="BF642"/>
  <c r="BE642"/>
  <c r="T642"/>
  <c r="R642"/>
  <c r="P642"/>
  <c r="BI639"/>
  <c r="BG639"/>
  <c r="BF639"/>
  <c r="BE639"/>
  <c r="T639"/>
  <c r="R639"/>
  <c r="P639"/>
  <c r="BI636"/>
  <c r="BG636"/>
  <c r="BF636"/>
  <c r="BE636"/>
  <c r="T636"/>
  <c r="R636"/>
  <c r="P636"/>
  <c r="BI633"/>
  <c r="BG633"/>
  <c r="BF633"/>
  <c r="BE633"/>
  <c r="T633"/>
  <c r="R633"/>
  <c r="P633"/>
  <c r="BI630"/>
  <c r="BG630"/>
  <c r="BF630"/>
  <c r="BE630"/>
  <c r="T630"/>
  <c r="R630"/>
  <c r="P630"/>
  <c r="BI627"/>
  <c r="BG627"/>
  <c r="BF627"/>
  <c r="BE627"/>
  <c r="T627"/>
  <c r="R627"/>
  <c r="P627"/>
  <c r="BI624"/>
  <c r="BG624"/>
  <c r="BF624"/>
  <c r="BE624"/>
  <c r="T624"/>
  <c r="R624"/>
  <c r="P624"/>
  <c r="BI621"/>
  <c r="BG621"/>
  <c r="BF621"/>
  <c r="BE621"/>
  <c r="T621"/>
  <c r="R621"/>
  <c r="P621"/>
  <c r="BI618"/>
  <c r="BG618"/>
  <c r="BF618"/>
  <c r="BE618"/>
  <c r="T618"/>
  <c r="R618"/>
  <c r="P618"/>
  <c r="BI616"/>
  <c r="BG616"/>
  <c r="BF616"/>
  <c r="BE616"/>
  <c r="T616"/>
  <c r="R616"/>
  <c r="P616"/>
  <c r="BI613"/>
  <c r="BG613"/>
  <c r="BF613"/>
  <c r="BE613"/>
  <c r="T613"/>
  <c r="R613"/>
  <c r="P613"/>
  <c r="BI610"/>
  <c r="BG610"/>
  <c r="BF610"/>
  <c r="BE610"/>
  <c r="T610"/>
  <c r="R610"/>
  <c r="P610"/>
  <c r="BI607"/>
  <c r="BG607"/>
  <c r="BF607"/>
  <c r="BE607"/>
  <c r="T607"/>
  <c r="R607"/>
  <c r="P607"/>
  <c r="BI604"/>
  <c r="BG604"/>
  <c r="BF604"/>
  <c r="BE604"/>
  <c r="T604"/>
  <c r="R604"/>
  <c r="P604"/>
  <c r="BI602"/>
  <c r="BG602"/>
  <c r="BF602"/>
  <c r="BE602"/>
  <c r="T602"/>
  <c r="R602"/>
  <c r="P602"/>
  <c r="BI599"/>
  <c r="BG599"/>
  <c r="BF599"/>
  <c r="BE599"/>
  <c r="T599"/>
  <c r="R599"/>
  <c r="P599"/>
  <c r="BI596"/>
  <c r="BG596"/>
  <c r="BF596"/>
  <c r="BE596"/>
  <c r="T596"/>
  <c r="R596"/>
  <c r="P596"/>
  <c r="BI594"/>
  <c r="BG594"/>
  <c r="BF594"/>
  <c r="BE594"/>
  <c r="T594"/>
  <c r="R594"/>
  <c r="P594"/>
  <c r="BI591"/>
  <c r="BG591"/>
  <c r="BF591"/>
  <c r="BE591"/>
  <c r="T591"/>
  <c r="R591"/>
  <c r="P591"/>
  <c r="BI589"/>
  <c r="BG589"/>
  <c r="BF589"/>
  <c r="BE589"/>
  <c r="T589"/>
  <c r="R589"/>
  <c r="P589"/>
  <c r="BI586"/>
  <c r="BG586"/>
  <c r="BF586"/>
  <c r="BE586"/>
  <c r="T586"/>
  <c r="R586"/>
  <c r="P586"/>
  <c r="BI583"/>
  <c r="BG583"/>
  <c r="BF583"/>
  <c r="BE583"/>
  <c r="T583"/>
  <c r="R583"/>
  <c r="P583"/>
  <c r="BI580"/>
  <c r="BG580"/>
  <c r="BF580"/>
  <c r="BE580"/>
  <c r="T580"/>
  <c r="R580"/>
  <c r="P580"/>
  <c r="BI577"/>
  <c r="BG577"/>
  <c r="BF577"/>
  <c r="BE577"/>
  <c r="T577"/>
  <c r="R577"/>
  <c r="P577"/>
  <c r="BI574"/>
  <c r="BG574"/>
  <c r="BF574"/>
  <c r="BE574"/>
  <c r="T574"/>
  <c r="R574"/>
  <c r="P574"/>
  <c r="BI571"/>
  <c r="BG571"/>
  <c r="BF571"/>
  <c r="BE571"/>
  <c r="T571"/>
  <c r="R571"/>
  <c r="P571"/>
  <c r="BI568"/>
  <c r="BG568"/>
  <c r="BF568"/>
  <c r="BE568"/>
  <c r="T568"/>
  <c r="R568"/>
  <c r="P568"/>
  <c r="BI565"/>
  <c r="BG565"/>
  <c r="BF565"/>
  <c r="BE565"/>
  <c r="T565"/>
  <c r="R565"/>
  <c r="P565"/>
  <c r="BI562"/>
  <c r="BG562"/>
  <c r="BF562"/>
  <c r="BE562"/>
  <c r="T562"/>
  <c r="R562"/>
  <c r="P562"/>
  <c r="BI560"/>
  <c r="BG560"/>
  <c r="BF560"/>
  <c r="BE560"/>
  <c r="T560"/>
  <c r="R560"/>
  <c r="P560"/>
  <c r="BI558"/>
  <c r="BG558"/>
  <c r="BF558"/>
  <c r="BE558"/>
  <c r="T558"/>
  <c r="R558"/>
  <c r="P558"/>
  <c r="BI556"/>
  <c r="BG556"/>
  <c r="BF556"/>
  <c r="BE556"/>
  <c r="T556"/>
  <c r="R556"/>
  <c r="P556"/>
  <c r="BI553"/>
  <c r="BG553"/>
  <c r="BF553"/>
  <c r="BE553"/>
  <c r="T553"/>
  <c r="R553"/>
  <c r="P553"/>
  <c r="BI551"/>
  <c r="BG551"/>
  <c r="BF551"/>
  <c r="BE551"/>
  <c r="T551"/>
  <c r="R551"/>
  <c r="P551"/>
  <c r="BI549"/>
  <c r="BG549"/>
  <c r="BF549"/>
  <c r="BE549"/>
  <c r="T549"/>
  <c r="R549"/>
  <c r="P549"/>
  <c r="BI546"/>
  <c r="BG546"/>
  <c r="BF546"/>
  <c r="BE546"/>
  <c r="T546"/>
  <c r="R546"/>
  <c r="P546"/>
  <c r="BI544"/>
  <c r="BG544"/>
  <c r="BF544"/>
  <c r="BE544"/>
  <c r="T544"/>
  <c r="R544"/>
  <c r="P544"/>
  <c r="BI541"/>
  <c r="BG541"/>
  <c r="BF541"/>
  <c r="BE541"/>
  <c r="T541"/>
  <c r="R541"/>
  <c r="P541"/>
  <c r="BI539"/>
  <c r="BG539"/>
  <c r="BF539"/>
  <c r="BE539"/>
  <c r="T539"/>
  <c r="R539"/>
  <c r="P539"/>
  <c r="BI536"/>
  <c r="BG536"/>
  <c r="BF536"/>
  <c r="BE536"/>
  <c r="T536"/>
  <c r="R536"/>
  <c r="P536"/>
  <c r="BI534"/>
  <c r="BG534"/>
  <c r="BF534"/>
  <c r="BE534"/>
  <c r="T534"/>
  <c r="R534"/>
  <c r="P534"/>
  <c r="BI531"/>
  <c r="BG531"/>
  <c r="BF531"/>
  <c r="BE531"/>
  <c r="T531"/>
  <c r="R531"/>
  <c r="P531"/>
  <c r="BI529"/>
  <c r="BG529"/>
  <c r="BF529"/>
  <c r="BE529"/>
  <c r="T529"/>
  <c r="R529"/>
  <c r="P529"/>
  <c r="BI526"/>
  <c r="BG526"/>
  <c r="BF526"/>
  <c r="BE526"/>
  <c r="T526"/>
  <c r="R526"/>
  <c r="P526"/>
  <c r="BI524"/>
  <c r="BG524"/>
  <c r="BF524"/>
  <c r="BE524"/>
  <c r="T524"/>
  <c r="R524"/>
  <c r="P524"/>
  <c r="BI520"/>
  <c r="BG520"/>
  <c r="BF520"/>
  <c r="BE520"/>
  <c r="T520"/>
  <c r="R520"/>
  <c r="P520"/>
  <c r="BI517"/>
  <c r="BG517"/>
  <c r="BF517"/>
  <c r="BE517"/>
  <c r="T517"/>
  <c r="R517"/>
  <c r="P517"/>
  <c r="BI515"/>
  <c r="BG515"/>
  <c r="BF515"/>
  <c r="BE515"/>
  <c r="T515"/>
  <c r="R515"/>
  <c r="P515"/>
  <c r="BI512"/>
  <c r="BG512"/>
  <c r="BF512"/>
  <c r="BE512"/>
  <c r="T512"/>
  <c r="R512"/>
  <c r="P512"/>
  <c r="BI509"/>
  <c r="BG509"/>
  <c r="BF509"/>
  <c r="BE509"/>
  <c r="T509"/>
  <c r="R509"/>
  <c r="P509"/>
  <c r="BI506"/>
  <c r="BG506"/>
  <c r="BF506"/>
  <c r="BE506"/>
  <c r="T506"/>
  <c r="R506"/>
  <c r="P506"/>
  <c r="BI503"/>
  <c r="BG503"/>
  <c r="BF503"/>
  <c r="BE503"/>
  <c r="T503"/>
  <c r="R503"/>
  <c r="P503"/>
  <c r="BI500"/>
  <c r="BG500"/>
  <c r="BF500"/>
  <c r="BE500"/>
  <c r="T500"/>
  <c r="R500"/>
  <c r="P500"/>
  <c r="BI497"/>
  <c r="BG497"/>
  <c r="BF497"/>
  <c r="BE497"/>
  <c r="T497"/>
  <c r="R497"/>
  <c r="P497"/>
  <c r="BI495"/>
  <c r="BG495"/>
  <c r="BF495"/>
  <c r="BE495"/>
  <c r="T495"/>
  <c r="R495"/>
  <c r="P495"/>
  <c r="BI493"/>
  <c r="BG493"/>
  <c r="BF493"/>
  <c r="BE493"/>
  <c r="T493"/>
  <c r="R493"/>
  <c r="P493"/>
  <c r="BI490"/>
  <c r="BG490"/>
  <c r="BF490"/>
  <c r="BE490"/>
  <c r="T490"/>
  <c r="R490"/>
  <c r="P490"/>
  <c r="BI487"/>
  <c r="BG487"/>
  <c r="BF487"/>
  <c r="BE487"/>
  <c r="T487"/>
  <c r="R487"/>
  <c r="P487"/>
  <c r="BI484"/>
  <c r="BG484"/>
  <c r="BF484"/>
  <c r="BE484"/>
  <c r="T484"/>
  <c r="R484"/>
  <c r="P484"/>
  <c r="BI481"/>
  <c r="BG481"/>
  <c r="BF481"/>
  <c r="BE481"/>
  <c r="T481"/>
  <c r="R481"/>
  <c r="P481"/>
  <c r="BI478"/>
  <c r="BG478"/>
  <c r="BF478"/>
  <c r="BE478"/>
  <c r="T478"/>
  <c r="R478"/>
  <c r="P478"/>
  <c r="BI475"/>
  <c r="BG475"/>
  <c r="BF475"/>
  <c r="BE475"/>
  <c r="T475"/>
  <c r="R475"/>
  <c r="P475"/>
  <c r="BI472"/>
  <c r="BG472"/>
  <c r="BF472"/>
  <c r="BE472"/>
  <c r="T472"/>
  <c r="R472"/>
  <c r="P472"/>
  <c r="BI469"/>
  <c r="BG469"/>
  <c r="BF469"/>
  <c r="BE469"/>
  <c r="T469"/>
  <c r="R469"/>
  <c r="P469"/>
  <c r="BI467"/>
  <c r="BG467"/>
  <c r="BF467"/>
  <c r="BE467"/>
  <c r="T467"/>
  <c r="R467"/>
  <c r="P467"/>
  <c r="BI464"/>
  <c r="BG464"/>
  <c r="BF464"/>
  <c r="BE464"/>
  <c r="T464"/>
  <c r="R464"/>
  <c r="P464"/>
  <c r="BI461"/>
  <c r="BG461"/>
  <c r="BF461"/>
  <c r="BE461"/>
  <c r="T461"/>
  <c r="R461"/>
  <c r="P461"/>
  <c r="BI458"/>
  <c r="BG458"/>
  <c r="BF458"/>
  <c r="BE458"/>
  <c r="T458"/>
  <c r="R458"/>
  <c r="P458"/>
  <c r="BI455"/>
  <c r="BG455"/>
  <c r="BF455"/>
  <c r="BE455"/>
  <c r="T455"/>
  <c r="R455"/>
  <c r="P455"/>
  <c r="BI452"/>
  <c r="BG452"/>
  <c r="BF452"/>
  <c r="BE452"/>
  <c r="T452"/>
  <c r="R452"/>
  <c r="P452"/>
  <c r="BI449"/>
  <c r="BG449"/>
  <c r="BF449"/>
  <c r="BE449"/>
  <c r="T449"/>
  <c r="R449"/>
  <c r="P449"/>
  <c r="BI446"/>
  <c r="BG446"/>
  <c r="BF446"/>
  <c r="BE446"/>
  <c r="T446"/>
  <c r="R446"/>
  <c r="P446"/>
  <c r="BI443"/>
  <c r="BG443"/>
  <c r="BF443"/>
  <c r="BE443"/>
  <c r="T443"/>
  <c r="R443"/>
  <c r="P443"/>
  <c r="BI440"/>
  <c r="BG440"/>
  <c r="BF440"/>
  <c r="BE440"/>
  <c r="T440"/>
  <c r="R440"/>
  <c r="P440"/>
  <c r="BI437"/>
  <c r="BG437"/>
  <c r="BF437"/>
  <c r="BE437"/>
  <c r="T437"/>
  <c r="R437"/>
  <c r="P437"/>
  <c r="BI434"/>
  <c r="BG434"/>
  <c r="BF434"/>
  <c r="BE434"/>
  <c r="T434"/>
  <c r="R434"/>
  <c r="P434"/>
  <c r="BI432"/>
  <c r="BG432"/>
  <c r="BF432"/>
  <c r="BE432"/>
  <c r="T432"/>
  <c r="R432"/>
  <c r="P432"/>
  <c r="BI429"/>
  <c r="BG429"/>
  <c r="BF429"/>
  <c r="BE429"/>
  <c r="T429"/>
  <c r="R429"/>
  <c r="P429"/>
  <c r="BI426"/>
  <c r="BG426"/>
  <c r="BF426"/>
  <c r="BE426"/>
  <c r="T426"/>
  <c r="R426"/>
  <c r="P426"/>
  <c r="BI424"/>
  <c r="BG424"/>
  <c r="BF424"/>
  <c r="BE424"/>
  <c r="T424"/>
  <c r="R424"/>
  <c r="P424"/>
  <c r="BI422"/>
  <c r="BG422"/>
  <c r="BF422"/>
  <c r="BE422"/>
  <c r="T422"/>
  <c r="R422"/>
  <c r="P422"/>
  <c r="BI420"/>
  <c r="BG420"/>
  <c r="BF420"/>
  <c r="BE420"/>
  <c r="T420"/>
  <c r="R420"/>
  <c r="P420"/>
  <c r="BI417"/>
  <c r="BG417"/>
  <c r="BF417"/>
  <c r="BE417"/>
  <c r="T417"/>
  <c r="R417"/>
  <c r="P417"/>
  <c r="BI415"/>
  <c r="BG415"/>
  <c r="BF415"/>
  <c r="BE415"/>
  <c r="T415"/>
  <c r="R415"/>
  <c r="P415"/>
  <c r="BI413"/>
  <c r="BG413"/>
  <c r="BF413"/>
  <c r="BE413"/>
  <c r="T413"/>
  <c r="R413"/>
  <c r="P413"/>
  <c r="BI411"/>
  <c r="BG411"/>
  <c r="BF411"/>
  <c r="BE411"/>
  <c r="T411"/>
  <c r="R411"/>
  <c r="P411"/>
  <c r="BI409"/>
  <c r="BG409"/>
  <c r="BF409"/>
  <c r="BE409"/>
  <c r="T409"/>
  <c r="R409"/>
  <c r="P409"/>
  <c r="BI407"/>
  <c r="BG407"/>
  <c r="BF407"/>
  <c r="BE407"/>
  <c r="T407"/>
  <c r="R407"/>
  <c r="P407"/>
  <c r="BI405"/>
  <c r="BG405"/>
  <c r="BF405"/>
  <c r="BE405"/>
  <c r="T405"/>
  <c r="R405"/>
  <c r="P405"/>
  <c r="BI403"/>
  <c r="BG403"/>
  <c r="BF403"/>
  <c r="BE403"/>
  <c r="T403"/>
  <c r="R403"/>
  <c r="P403"/>
  <c r="BI401"/>
  <c r="BG401"/>
  <c r="BF401"/>
  <c r="BE401"/>
  <c r="T401"/>
  <c r="R401"/>
  <c r="P401"/>
  <c r="BI399"/>
  <c r="BG399"/>
  <c r="BF399"/>
  <c r="BE399"/>
  <c r="T399"/>
  <c r="R399"/>
  <c r="P399"/>
  <c r="BI396"/>
  <c r="BG396"/>
  <c r="BF396"/>
  <c r="BE396"/>
  <c r="T396"/>
  <c r="R396"/>
  <c r="P396"/>
  <c r="BI393"/>
  <c r="BG393"/>
  <c r="BF393"/>
  <c r="BE393"/>
  <c r="T393"/>
  <c r="R393"/>
  <c r="P393"/>
  <c r="BI390"/>
  <c r="BG390"/>
  <c r="BF390"/>
  <c r="BE390"/>
  <c r="T390"/>
  <c r="R390"/>
  <c r="P390"/>
  <c r="BI387"/>
  <c r="BG387"/>
  <c r="BF387"/>
  <c r="BE387"/>
  <c r="T387"/>
  <c r="R387"/>
  <c r="P387"/>
  <c r="BI384"/>
  <c r="BG384"/>
  <c r="BF384"/>
  <c r="BE384"/>
  <c r="T384"/>
  <c r="R384"/>
  <c r="P384"/>
  <c r="BI381"/>
  <c r="BG381"/>
  <c r="BF381"/>
  <c r="BE381"/>
  <c r="T381"/>
  <c r="R381"/>
  <c r="P381"/>
  <c r="BI378"/>
  <c r="BG378"/>
  <c r="BF378"/>
  <c r="BE378"/>
  <c r="T378"/>
  <c r="R378"/>
  <c r="P378"/>
  <c r="BI375"/>
  <c r="BG375"/>
  <c r="BF375"/>
  <c r="BE375"/>
  <c r="T375"/>
  <c r="R375"/>
  <c r="P375"/>
  <c r="BI372"/>
  <c r="BG372"/>
  <c r="BF372"/>
  <c r="BE372"/>
  <c r="T372"/>
  <c r="R372"/>
  <c r="P372"/>
  <c r="BI369"/>
  <c r="BG369"/>
  <c r="BF369"/>
  <c r="BE369"/>
  <c r="T369"/>
  <c r="R369"/>
  <c r="P369"/>
  <c r="BI366"/>
  <c r="BG366"/>
  <c r="BF366"/>
  <c r="BE366"/>
  <c r="T366"/>
  <c r="R366"/>
  <c r="P366"/>
  <c r="BI363"/>
  <c r="BG363"/>
  <c r="BF363"/>
  <c r="BE363"/>
  <c r="T363"/>
  <c r="R363"/>
  <c r="P363"/>
  <c r="BI360"/>
  <c r="BG360"/>
  <c r="BF360"/>
  <c r="BE360"/>
  <c r="T360"/>
  <c r="R360"/>
  <c r="P360"/>
  <c r="BI357"/>
  <c r="BG357"/>
  <c r="BF357"/>
  <c r="BE357"/>
  <c r="T357"/>
  <c r="R357"/>
  <c r="P357"/>
  <c r="BI354"/>
  <c r="BG354"/>
  <c r="BF354"/>
  <c r="BE354"/>
  <c r="T354"/>
  <c r="R354"/>
  <c r="P354"/>
  <c r="BI352"/>
  <c r="BG352"/>
  <c r="BF352"/>
  <c r="BE352"/>
  <c r="T352"/>
  <c r="R352"/>
  <c r="P352"/>
  <c r="BI350"/>
  <c r="BG350"/>
  <c r="BF350"/>
  <c r="BE350"/>
  <c r="T350"/>
  <c r="R350"/>
  <c r="P350"/>
  <c r="BI347"/>
  <c r="BG347"/>
  <c r="BF347"/>
  <c r="BE347"/>
  <c r="T347"/>
  <c r="R347"/>
  <c r="P347"/>
  <c r="BI344"/>
  <c r="BG344"/>
  <c r="BF344"/>
  <c r="BE344"/>
  <c r="T344"/>
  <c r="R344"/>
  <c r="P344"/>
  <c r="BI341"/>
  <c r="BG341"/>
  <c r="BF341"/>
  <c r="BE341"/>
  <c r="T341"/>
  <c r="R341"/>
  <c r="P341"/>
  <c r="BI338"/>
  <c r="BG338"/>
  <c r="BF338"/>
  <c r="BE338"/>
  <c r="T338"/>
  <c r="R338"/>
  <c r="P338"/>
  <c r="BI335"/>
  <c r="BG335"/>
  <c r="BF335"/>
  <c r="BE335"/>
  <c r="T335"/>
  <c r="R335"/>
  <c r="P335"/>
  <c r="BI332"/>
  <c r="BG332"/>
  <c r="BF332"/>
  <c r="BE332"/>
  <c r="T332"/>
  <c r="R332"/>
  <c r="P332"/>
  <c r="BI330"/>
  <c r="BG330"/>
  <c r="BF330"/>
  <c r="BE330"/>
  <c r="T330"/>
  <c r="R330"/>
  <c r="P330"/>
  <c r="BI328"/>
  <c r="BG328"/>
  <c r="BF328"/>
  <c r="BE328"/>
  <c r="T328"/>
  <c r="R328"/>
  <c r="P328"/>
  <c r="BI325"/>
  <c r="BG325"/>
  <c r="BF325"/>
  <c r="BE325"/>
  <c r="T325"/>
  <c r="R325"/>
  <c r="P325"/>
  <c r="BI323"/>
  <c r="BG323"/>
  <c r="BF323"/>
  <c r="BE323"/>
  <c r="T323"/>
  <c r="R323"/>
  <c r="P323"/>
  <c r="BI321"/>
  <c r="BG321"/>
  <c r="BF321"/>
  <c r="BE321"/>
  <c r="T321"/>
  <c r="R321"/>
  <c r="P321"/>
  <c r="BI319"/>
  <c r="BG319"/>
  <c r="BF319"/>
  <c r="BE319"/>
  <c r="T319"/>
  <c r="R319"/>
  <c r="P319"/>
  <c r="BI316"/>
  <c r="BG316"/>
  <c r="BF316"/>
  <c r="BE316"/>
  <c r="T316"/>
  <c r="R316"/>
  <c r="P316"/>
  <c r="BI313"/>
  <c r="BG313"/>
  <c r="BF313"/>
  <c r="BE313"/>
  <c r="T313"/>
  <c r="R313"/>
  <c r="P313"/>
  <c r="BI310"/>
  <c r="BG310"/>
  <c r="BF310"/>
  <c r="BE310"/>
  <c r="T310"/>
  <c r="R310"/>
  <c r="P310"/>
  <c r="BI307"/>
  <c r="BG307"/>
  <c r="BF307"/>
  <c r="BE307"/>
  <c r="T307"/>
  <c r="R307"/>
  <c r="P307"/>
  <c r="BI304"/>
  <c r="BG304"/>
  <c r="BF304"/>
  <c r="BE304"/>
  <c r="T304"/>
  <c r="R304"/>
  <c r="P304"/>
  <c r="BI301"/>
  <c r="BG301"/>
  <c r="BF301"/>
  <c r="BE301"/>
  <c r="T301"/>
  <c r="R301"/>
  <c r="P301"/>
  <c r="BI298"/>
  <c r="BG298"/>
  <c r="BF298"/>
  <c r="BE298"/>
  <c r="T298"/>
  <c r="R298"/>
  <c r="P298"/>
  <c r="BI295"/>
  <c r="BG295"/>
  <c r="BF295"/>
  <c r="BE295"/>
  <c r="T295"/>
  <c r="R295"/>
  <c r="P295"/>
  <c r="BI292"/>
  <c r="BG292"/>
  <c r="BF292"/>
  <c r="BE292"/>
  <c r="T292"/>
  <c r="R292"/>
  <c r="P292"/>
  <c r="BI289"/>
  <c r="BG289"/>
  <c r="BF289"/>
  <c r="BE289"/>
  <c r="T289"/>
  <c r="R289"/>
  <c r="P289"/>
  <c r="BI286"/>
  <c r="BG286"/>
  <c r="BF286"/>
  <c r="BE286"/>
  <c r="T286"/>
  <c r="R286"/>
  <c r="P286"/>
  <c r="BI283"/>
  <c r="BG283"/>
  <c r="BF283"/>
  <c r="BE283"/>
  <c r="T283"/>
  <c r="R283"/>
  <c r="P283"/>
  <c r="BI280"/>
  <c r="BG280"/>
  <c r="BF280"/>
  <c r="BE280"/>
  <c r="T280"/>
  <c r="R280"/>
  <c r="P280"/>
  <c r="BI277"/>
  <c r="BG277"/>
  <c r="BF277"/>
  <c r="BE277"/>
  <c r="T277"/>
  <c r="R277"/>
  <c r="P277"/>
  <c r="BI274"/>
  <c r="BG274"/>
  <c r="BF274"/>
  <c r="BE274"/>
  <c r="T274"/>
  <c r="R274"/>
  <c r="P274"/>
  <c r="BI271"/>
  <c r="BG271"/>
  <c r="BF271"/>
  <c r="BE271"/>
  <c r="T271"/>
  <c r="R271"/>
  <c r="P271"/>
  <c r="BI268"/>
  <c r="BG268"/>
  <c r="BF268"/>
  <c r="BE268"/>
  <c r="T268"/>
  <c r="R268"/>
  <c r="P268"/>
  <c r="BI264"/>
  <c r="BG264"/>
  <c r="BF264"/>
  <c r="BE264"/>
  <c r="T264"/>
  <c r="T263"/>
  <c r="R264"/>
  <c r="R263"/>
  <c r="P264"/>
  <c r="P263"/>
  <c r="BI260"/>
  <c r="BG260"/>
  <c r="BF260"/>
  <c r="BE260"/>
  <c r="T260"/>
  <c r="R260"/>
  <c r="P260"/>
  <c r="BI257"/>
  <c r="BG257"/>
  <c r="BF257"/>
  <c r="BE257"/>
  <c r="T257"/>
  <c r="R257"/>
  <c r="P257"/>
  <c r="BI255"/>
  <c r="BG255"/>
  <c r="BF255"/>
  <c r="BE255"/>
  <c r="T255"/>
  <c r="R255"/>
  <c r="P255"/>
  <c r="BI253"/>
  <c r="BG253"/>
  <c r="BF253"/>
  <c r="BE253"/>
  <c r="T253"/>
  <c r="R253"/>
  <c r="P253"/>
  <c r="BI249"/>
  <c r="BG249"/>
  <c r="BF249"/>
  <c r="BE249"/>
  <c r="T249"/>
  <c r="R249"/>
  <c r="P249"/>
  <c r="BI246"/>
  <c r="BG246"/>
  <c r="BF246"/>
  <c r="BE246"/>
  <c r="T246"/>
  <c r="R246"/>
  <c r="P246"/>
  <c r="BI243"/>
  <c r="BG243"/>
  <c r="BF243"/>
  <c r="BE243"/>
  <c r="T243"/>
  <c r="R243"/>
  <c r="P243"/>
  <c r="BI240"/>
  <c r="BG240"/>
  <c r="BF240"/>
  <c r="BE240"/>
  <c r="T240"/>
  <c r="R240"/>
  <c r="P240"/>
  <c r="BI237"/>
  <c r="BG237"/>
  <c r="BF237"/>
  <c r="BE237"/>
  <c r="T237"/>
  <c r="R237"/>
  <c r="P237"/>
  <c r="BI234"/>
  <c r="BG234"/>
  <c r="BF234"/>
  <c r="BE234"/>
  <c r="T234"/>
  <c r="R234"/>
  <c r="P234"/>
  <c r="BI231"/>
  <c r="BG231"/>
  <c r="BF231"/>
  <c r="BE231"/>
  <c r="T231"/>
  <c r="R231"/>
  <c r="P231"/>
  <c r="BI226"/>
  <c r="BG226"/>
  <c r="BF226"/>
  <c r="BE226"/>
  <c r="T226"/>
  <c r="R226"/>
  <c r="P226"/>
  <c r="BI223"/>
  <c r="BG223"/>
  <c r="BF223"/>
  <c r="BE223"/>
  <c r="T223"/>
  <c r="R223"/>
  <c r="P223"/>
  <c r="BI220"/>
  <c r="BG220"/>
  <c r="BF220"/>
  <c r="BE220"/>
  <c r="T220"/>
  <c r="R220"/>
  <c r="P220"/>
  <c r="BI217"/>
  <c r="BG217"/>
  <c r="BF217"/>
  <c r="BE217"/>
  <c r="T217"/>
  <c r="R217"/>
  <c r="P217"/>
  <c r="BI214"/>
  <c r="BG214"/>
  <c r="BF214"/>
  <c r="BE214"/>
  <c r="T214"/>
  <c r="R214"/>
  <c r="P214"/>
  <c r="BI211"/>
  <c r="BG211"/>
  <c r="BF211"/>
  <c r="BE211"/>
  <c r="T211"/>
  <c r="R211"/>
  <c r="P211"/>
  <c r="BI209"/>
  <c r="BG209"/>
  <c r="BF209"/>
  <c r="BE209"/>
  <c r="T209"/>
  <c r="R209"/>
  <c r="P209"/>
  <c r="BI207"/>
  <c r="BG207"/>
  <c r="BF207"/>
  <c r="BE207"/>
  <c r="T207"/>
  <c r="R207"/>
  <c r="P207"/>
  <c r="BI204"/>
  <c r="BG204"/>
  <c r="BF204"/>
  <c r="BE204"/>
  <c r="T204"/>
  <c r="R204"/>
  <c r="P204"/>
  <c r="BI201"/>
  <c r="BG201"/>
  <c r="BF201"/>
  <c r="BE201"/>
  <c r="T201"/>
  <c r="R201"/>
  <c r="P201"/>
  <c r="BI198"/>
  <c r="BG198"/>
  <c r="BF198"/>
  <c r="BE198"/>
  <c r="T198"/>
  <c r="R198"/>
  <c r="P198"/>
  <c r="BI195"/>
  <c r="BG195"/>
  <c r="BF195"/>
  <c r="BE195"/>
  <c r="T195"/>
  <c r="R195"/>
  <c r="P195"/>
  <c r="BI192"/>
  <c r="BG192"/>
  <c r="BF192"/>
  <c r="BE192"/>
  <c r="T192"/>
  <c r="R192"/>
  <c r="P192"/>
  <c r="BI190"/>
  <c r="BG190"/>
  <c r="BF190"/>
  <c r="BE190"/>
  <c r="T190"/>
  <c r="R190"/>
  <c r="P190"/>
  <c r="BI187"/>
  <c r="BG187"/>
  <c r="BF187"/>
  <c r="BE187"/>
  <c r="T187"/>
  <c r="R187"/>
  <c r="P187"/>
  <c r="BI184"/>
  <c r="BG184"/>
  <c r="BF184"/>
  <c r="BE184"/>
  <c r="T184"/>
  <c r="R184"/>
  <c r="P184"/>
  <c r="BI181"/>
  <c r="BG181"/>
  <c r="BF181"/>
  <c r="BE181"/>
  <c r="T181"/>
  <c r="R181"/>
  <c r="P181"/>
  <c r="BI178"/>
  <c r="BG178"/>
  <c r="BF178"/>
  <c r="BE178"/>
  <c r="T178"/>
  <c r="R178"/>
  <c r="P178"/>
  <c r="BI175"/>
  <c r="BG175"/>
  <c r="BF175"/>
  <c r="BE175"/>
  <c r="T175"/>
  <c r="R175"/>
  <c r="P175"/>
  <c r="BI172"/>
  <c r="BG172"/>
  <c r="BF172"/>
  <c r="BE172"/>
  <c r="T172"/>
  <c r="R172"/>
  <c r="P172"/>
  <c r="BI169"/>
  <c r="BG169"/>
  <c r="BF169"/>
  <c r="BE169"/>
  <c r="T169"/>
  <c r="R169"/>
  <c r="P169"/>
  <c r="BI166"/>
  <c r="BG166"/>
  <c r="BF166"/>
  <c r="BE166"/>
  <c r="T166"/>
  <c r="R166"/>
  <c r="P166"/>
  <c r="BI162"/>
  <c r="BG162"/>
  <c r="BF162"/>
  <c r="BE162"/>
  <c r="T162"/>
  <c r="R162"/>
  <c r="P162"/>
  <c r="BI159"/>
  <c r="BG159"/>
  <c r="BF159"/>
  <c r="BE159"/>
  <c r="T159"/>
  <c r="R159"/>
  <c r="P159"/>
  <c r="BI156"/>
  <c r="BG156"/>
  <c r="BF156"/>
  <c r="BE156"/>
  <c r="T156"/>
  <c r="R156"/>
  <c r="P156"/>
  <c r="BI153"/>
  <c r="BG153"/>
  <c r="BF153"/>
  <c r="BE153"/>
  <c r="T153"/>
  <c r="R153"/>
  <c r="P153"/>
  <c r="J147"/>
  <c r="J146"/>
  <c r="F146"/>
  <c r="F144"/>
  <c r="E142"/>
  <c r="J92"/>
  <c r="J91"/>
  <c r="F91"/>
  <c r="F89"/>
  <c r="E87"/>
  <c r="J18"/>
  <c r="E18"/>
  <c r="F147"/>
  <c r="J17"/>
  <c r="J12"/>
  <c r="J144"/>
  <c r="E7"/>
  <c r="E140"/>
  <c i="1" r="L90"/>
  <c r="AM90"/>
  <c r="AM89"/>
  <c r="L89"/>
  <c r="AM87"/>
  <c r="L87"/>
  <c r="L85"/>
  <c r="L84"/>
  <c i="2" r="BK743"/>
  <c r="J730"/>
  <c r="BK721"/>
  <c r="BK716"/>
  <c r="BK706"/>
  <c r="BK700"/>
  <c r="BK685"/>
  <c r="J677"/>
  <c r="BK642"/>
  <c r="J627"/>
  <c r="J613"/>
  <c r="J604"/>
  <c r="J589"/>
  <c r="J583"/>
  <c r="J580"/>
  <c r="J568"/>
  <c r="BK562"/>
  <c r="BK553"/>
  <c r="J536"/>
  <c r="J515"/>
  <c r="BK509"/>
  <c r="BK500"/>
  <c r="J495"/>
  <c r="BK490"/>
  <c r="BK481"/>
  <c r="J475"/>
  <c r="BK461"/>
  <c r="J452"/>
  <c r="J440"/>
  <c r="BK429"/>
  <c r="J422"/>
  <c r="BK415"/>
  <c r="BK405"/>
  <c r="J401"/>
  <c r="J396"/>
  <c r="BK387"/>
  <c r="J381"/>
  <c r="J372"/>
  <c r="BK366"/>
  <c r="BK352"/>
  <c r="J344"/>
  <c r="BK332"/>
  <c r="BK328"/>
  <c r="J307"/>
  <c r="J286"/>
  <c r="J268"/>
  <c r="J257"/>
  <c r="J246"/>
  <c r="J217"/>
  <c r="J211"/>
  <c r="J195"/>
  <c r="BK184"/>
  <c r="J178"/>
  <c r="J172"/>
  <c r="BK153"/>
  <c r="J901"/>
  <c r="BK892"/>
  <c r="J881"/>
  <c r="J876"/>
  <c r="BK867"/>
  <c r="J852"/>
  <c r="BK839"/>
  <c r="J831"/>
  <c r="J811"/>
  <c r="J807"/>
  <c r="J798"/>
  <c r="BK793"/>
  <c r="J787"/>
  <c r="J783"/>
  <c r="J777"/>
  <c r="BK762"/>
  <c r="BK746"/>
  <c r="BK741"/>
  <c r="BK734"/>
  <c r="BK719"/>
  <c r="BK712"/>
  <c r="J706"/>
  <c r="BK688"/>
  <c r="BK682"/>
  <c r="BK677"/>
  <c r="J671"/>
  <c r="J654"/>
  <c r="J645"/>
  <c r="J639"/>
  <c r="BK618"/>
  <c r="J607"/>
  <c r="J596"/>
  <c r="BK591"/>
  <c r="BK583"/>
  <c r="BK574"/>
  <c r="J556"/>
  <c r="BK551"/>
  <c r="J546"/>
  <c r="BK536"/>
  <c r="BK531"/>
  <c r="J529"/>
  <c r="J517"/>
  <c r="BK506"/>
  <c r="J493"/>
  <c r="J481"/>
  <c r="J469"/>
  <c r="BK458"/>
  <c r="BK434"/>
  <c r="J429"/>
  <c r="J417"/>
  <c r="BK411"/>
  <c r="J393"/>
  <c r="J363"/>
  <c r="BK347"/>
  <c r="BK335"/>
  <c r="J325"/>
  <c r="BK304"/>
  <c r="J283"/>
  <c r="J274"/>
  <c r="BK260"/>
  <c r="BK246"/>
  <c r="J240"/>
  <c r="J220"/>
  <c r="J201"/>
  <c r="J192"/>
  <c r="BK178"/>
  <c r="J159"/>
  <c r="BK904"/>
  <c r="J892"/>
  <c r="J885"/>
  <c r="J858"/>
  <c r="J849"/>
  <c r="BK842"/>
  <c r="BK833"/>
  <c r="J819"/>
  <c r="BK804"/>
  <c r="J774"/>
  <c r="BK759"/>
  <c r="BK753"/>
  <c r="J738"/>
  <c r="BK732"/>
  <c r="BK723"/>
  <c r="J703"/>
  <c r="J691"/>
  <c r="BK671"/>
  <c r="BK668"/>
  <c r="BK659"/>
  <c r="J651"/>
  <c r="J633"/>
  <c r="BK616"/>
  <c r="BK610"/>
  <c r="J599"/>
  <c r="BK571"/>
  <c r="J539"/>
  <c r="BK526"/>
  <c r="J520"/>
  <c r="BK497"/>
  <c r="BK467"/>
  <c r="J437"/>
  <c r="J413"/>
  <c r="J399"/>
  <c r="J375"/>
  <c r="J366"/>
  <c r="J350"/>
  <c r="J335"/>
  <c r="BK316"/>
  <c r="J298"/>
  <c r="J289"/>
  <c r="J271"/>
  <c r="BK253"/>
  <c r="J237"/>
  <c r="BK211"/>
  <c r="BK190"/>
  <c r="J181"/>
  <c r="BK915"/>
  <c r="BK909"/>
  <c r="J898"/>
  <c r="BK889"/>
  <c r="BK872"/>
  <c r="J836"/>
  <c r="J813"/>
  <c r="BK807"/>
  <c r="J795"/>
  <c r="J769"/>
  <c r="J753"/>
  <c r="J741"/>
  <c r="BK727"/>
  <c r="J723"/>
  <c r="J694"/>
  <c r="J659"/>
  <c r="BK651"/>
  <c r="BK633"/>
  <c r="J630"/>
  <c r="J621"/>
  <c r="BK589"/>
  <c r="J562"/>
  <c r="BK556"/>
  <c r="BK549"/>
  <c r="J531"/>
  <c r="BK512"/>
  <c r="J490"/>
  <c r="BK472"/>
  <c r="J464"/>
  <c r="J446"/>
  <c r="J432"/>
  <c r="BK422"/>
  <c r="J409"/>
  <c r="J405"/>
  <c r="BK393"/>
  <c r="BK372"/>
  <c r="BK357"/>
  <c r="BK350"/>
  <c r="J332"/>
  <c r="BK323"/>
  <c r="J313"/>
  <c r="J304"/>
  <c r="BK298"/>
  <c r="J280"/>
  <c r="BK271"/>
  <c r="J255"/>
  <c r="BK234"/>
  <c r="BK220"/>
  <c r="BK217"/>
  <c r="BK204"/>
  <c r="J198"/>
  <c r="BK175"/>
  <c r="J169"/>
  <c r="J156"/>
  <c r="BK876"/>
  <c r="J867"/>
  <c r="BK855"/>
  <c r="BK849"/>
  <c r="BK844"/>
  <c r="J842"/>
  <c r="BK831"/>
  <c r="BK825"/>
  <c r="BK819"/>
  <c r="BK816"/>
  <c r="BK813"/>
  <c r="J804"/>
  <c r="J801"/>
  <c r="J793"/>
  <c r="J790"/>
  <c r="BK783"/>
  <c r="BK777"/>
  <c r="BK774"/>
  <c r="BK767"/>
  <c r="J764"/>
  <c r="J762"/>
  <c r="J751"/>
  <c r="J746"/>
  <c r="J736"/>
  <c r="J727"/>
  <c r="J719"/>
  <c r="J714"/>
  <c r="J712"/>
  <c r="BK703"/>
  <c r="BK691"/>
  <c r="J679"/>
  <c r="J665"/>
  <c r="J636"/>
  <c r="BK621"/>
  <c r="J610"/>
  <c r="BK596"/>
  <c r="J591"/>
  <c r="BK586"/>
  <c r="J574"/>
  <c r="J565"/>
  <c r="BK560"/>
  <c r="J541"/>
  <c r="BK539"/>
  <c r="BK520"/>
  <c r="J503"/>
  <c r="J497"/>
  <c r="BK493"/>
  <c r="BK484"/>
  <c r="J478"/>
  <c r="BK464"/>
  <c r="BK455"/>
  <c r="J443"/>
  <c r="J434"/>
  <c r="BK424"/>
  <c r="BK417"/>
  <c r="J407"/>
  <c r="BK399"/>
  <c r="BK390"/>
  <c r="BK384"/>
  <c r="BK375"/>
  <c r="J369"/>
  <c r="J357"/>
  <c r="J347"/>
  <c r="BK338"/>
  <c r="BK330"/>
  <c r="BK319"/>
  <c r="BK310"/>
  <c r="J292"/>
  <c r="BK283"/>
  <c r="J260"/>
  <c r="BK249"/>
  <c r="J231"/>
  <c r="J214"/>
  <c r="BK207"/>
  <c r="BK192"/>
  <c r="BK181"/>
  <c r="J175"/>
  <c r="BK166"/>
  <c r="BK156"/>
  <c i="1" r="AS94"/>
  <c i="2" r="BK898"/>
  <c r="BK885"/>
  <c r="J879"/>
  <c r="J872"/>
  <c r="BK858"/>
  <c r="BK846"/>
  <c r="J833"/>
  <c r="J828"/>
  <c r="J809"/>
  <c r="BK801"/>
  <c r="BK795"/>
  <c r="BK790"/>
  <c r="BK785"/>
  <c r="BK780"/>
  <c r="J759"/>
  <c r="J743"/>
  <c r="BK738"/>
  <c r="J721"/>
  <c r="BK714"/>
  <c r="BK709"/>
  <c r="BK694"/>
  <c r="J685"/>
  <c r="BK679"/>
  <c r="BK674"/>
  <c r="J668"/>
  <c r="BK648"/>
  <c r="J642"/>
  <c r="J624"/>
  <c r="J616"/>
  <c r="J602"/>
  <c r="BK594"/>
  <c r="J586"/>
  <c r="BK577"/>
  <c r="J571"/>
  <c r="J558"/>
  <c r="J553"/>
  <c r="J549"/>
  <c r="BK544"/>
  <c r="J534"/>
  <c r="J526"/>
  <c r="J512"/>
  <c r="J500"/>
  <c r="J487"/>
  <c r="BK478"/>
  <c r="J461"/>
  <c r="BK452"/>
  <c r="BK432"/>
  <c r="J426"/>
  <c r="J415"/>
  <c r="J403"/>
  <c r="J390"/>
  <c r="J354"/>
  <c r="BK344"/>
  <c r="J328"/>
  <c r="BK313"/>
  <c r="J295"/>
  <c r="BK264"/>
  <c r="BK255"/>
  <c r="BK243"/>
  <c r="BK223"/>
  <c r="J204"/>
  <c r="BK195"/>
  <c r="J190"/>
  <c r="BK162"/>
  <c r="J153"/>
  <c r="J895"/>
  <c r="J887"/>
  <c r="BK879"/>
  <c r="BK852"/>
  <c r="J844"/>
  <c r="J839"/>
  <c r="J825"/>
  <c r="BK809"/>
  <c r="J785"/>
  <c r="BK769"/>
  <c r="J756"/>
  <c r="BK751"/>
  <c r="BK736"/>
  <c r="J725"/>
  <c r="J700"/>
  <c r="J697"/>
  <c r="J674"/>
  <c r="BK665"/>
  <c r="BK657"/>
  <c r="BK654"/>
  <c r="BK636"/>
  <c r="BK630"/>
  <c r="BK613"/>
  <c r="BK604"/>
  <c r="BK580"/>
  <c r="J544"/>
  <c r="BK529"/>
  <c r="BK524"/>
  <c r="BK503"/>
  <c r="BK495"/>
  <c r="BK469"/>
  <c r="BK449"/>
  <c r="BK426"/>
  <c r="BK401"/>
  <c r="BK381"/>
  <c r="BK369"/>
  <c r="BK363"/>
  <c r="BK341"/>
  <c r="J330"/>
  <c r="J321"/>
  <c r="BK292"/>
  <c r="BK286"/>
  <c r="J277"/>
  <c r="BK268"/>
  <c r="J243"/>
  <c r="J234"/>
  <c r="J209"/>
  <c r="J166"/>
  <c r="J915"/>
  <c r="J912"/>
  <c r="J909"/>
  <c r="BK895"/>
  <c r="BK881"/>
  <c r="J855"/>
  <c r="J816"/>
  <c r="BK798"/>
  <c r="J771"/>
  <c r="J767"/>
  <c r="BK764"/>
  <c r="BK748"/>
  <c r="J732"/>
  <c r="BK725"/>
  <c r="J709"/>
  <c r="J662"/>
  <c r="J657"/>
  <c r="BK639"/>
  <c r="BK627"/>
  <c r="BK602"/>
  <c r="BK599"/>
  <c r="BK568"/>
  <c r="J560"/>
  <c r="J551"/>
  <c r="BK546"/>
  <c r="BK515"/>
  <c r="J506"/>
  <c r="J484"/>
  <c r="J467"/>
  <c r="J458"/>
  <c r="J449"/>
  <c r="BK440"/>
  <c r="J424"/>
  <c r="J420"/>
  <c r="BK407"/>
  <c r="BK396"/>
  <c r="J387"/>
  <c r="J360"/>
  <c r="J352"/>
  <c r="BK325"/>
  <c r="J316"/>
  <c r="J310"/>
  <c r="BK301"/>
  <c r="BK295"/>
  <c r="BK274"/>
  <c r="J264"/>
  <c r="BK240"/>
  <c r="BK237"/>
  <c r="J223"/>
  <c r="BK214"/>
  <c r="J207"/>
  <c r="BK201"/>
  <c r="J184"/>
  <c r="BK172"/>
  <c r="BK159"/>
  <c r="J524"/>
  <c r="J472"/>
  <c r="BK437"/>
  <c r="BK420"/>
  <c r="BK409"/>
  <c r="J378"/>
  <c r="J341"/>
  <c r="J319"/>
  <c r="BK277"/>
  <c r="J253"/>
  <c r="BK226"/>
  <c r="BK198"/>
  <c r="BK169"/>
  <c r="BK901"/>
  <c r="J889"/>
  <c r="BK869"/>
  <c r="J846"/>
  <c r="BK836"/>
  <c r="BK787"/>
  <c r="BK771"/>
  <c r="J748"/>
  <c r="BK730"/>
  <c r="BK697"/>
  <c r="J688"/>
  <c r="BK662"/>
  <c r="BK645"/>
  <c r="J618"/>
  <c r="BK607"/>
  <c r="J577"/>
  <c r="BK534"/>
  <c r="BK517"/>
  <c r="BK487"/>
  <c r="BK446"/>
  <c r="J411"/>
  <c r="BK378"/>
  <c r="BK360"/>
  <c r="J323"/>
  <c r="J301"/>
  <c r="BK280"/>
  <c r="J249"/>
  <c r="J226"/>
  <c r="J187"/>
  <c r="BK912"/>
  <c r="J904"/>
  <c r="BK887"/>
  <c r="J869"/>
  <c r="BK828"/>
  <c r="BK811"/>
  <c r="J780"/>
  <c r="BK756"/>
  <c r="J734"/>
  <c r="J716"/>
  <c r="J682"/>
  <c r="J648"/>
  <c r="BK624"/>
  <c r="J594"/>
  <c r="BK565"/>
  <c r="BK558"/>
  <c r="BK541"/>
  <c r="J509"/>
  <c r="BK475"/>
  <c r="J455"/>
  <c r="BK443"/>
  <c r="BK413"/>
  <c r="BK403"/>
  <c r="J384"/>
  <c r="BK354"/>
  <c r="J338"/>
  <c r="BK321"/>
  <c r="BK307"/>
  <c r="BK289"/>
  <c r="BK257"/>
  <c r="BK231"/>
  <c r="BK209"/>
  <c r="BK187"/>
  <c r="J162"/>
  <c l="1" r="BK508"/>
  <c r="J508"/>
  <c r="J113"/>
  <c r="P152"/>
  <c r="P165"/>
  <c r="R165"/>
  <c r="P206"/>
  <c r="BK252"/>
  <c r="J252"/>
  <c r="J101"/>
  <c r="T252"/>
  <c r="P267"/>
  <c r="BK297"/>
  <c r="J297"/>
  <c r="J105"/>
  <c r="R297"/>
  <c r="R303"/>
  <c r="T303"/>
  <c r="R334"/>
  <c r="R395"/>
  <c r="R448"/>
  <c r="P454"/>
  <c r="BK471"/>
  <c r="J471"/>
  <c r="J111"/>
  <c r="T471"/>
  <c r="T489"/>
  <c r="R508"/>
  <c r="P626"/>
  <c r="BK650"/>
  <c r="J650"/>
  <c r="J115"/>
  <c r="R650"/>
  <c r="T650"/>
  <c r="T661"/>
  <c r="P687"/>
  <c r="T687"/>
  <c r="T696"/>
  <c r="R779"/>
  <c r="P803"/>
  <c r="BK838"/>
  <c r="J838"/>
  <c r="J121"/>
  <c r="T838"/>
  <c r="R857"/>
  <c r="T875"/>
  <c r="BK884"/>
  <c r="BK883"/>
  <c r="J883"/>
  <c r="J124"/>
  <c r="BK891"/>
  <c r="J891"/>
  <c r="J126"/>
  <c r="P891"/>
  <c r="R152"/>
  <c r="T152"/>
  <c r="T165"/>
  <c r="R206"/>
  <c r="P252"/>
  <c r="R267"/>
  <c r="P297"/>
  <c r="T297"/>
  <c r="P303"/>
  <c r="P334"/>
  <c r="BK395"/>
  <c r="J395"/>
  <c r="J108"/>
  <c r="P395"/>
  <c r="BK448"/>
  <c r="J448"/>
  <c r="J109"/>
  <c r="P448"/>
  <c r="T448"/>
  <c r="R454"/>
  <c r="R471"/>
  <c r="P489"/>
  <c r="P508"/>
  <c r="BK626"/>
  <c r="J626"/>
  <c r="J114"/>
  <c r="T626"/>
  <c r="BK661"/>
  <c r="J661"/>
  <c r="J116"/>
  <c r="BK696"/>
  <c r="J696"/>
  <c r="J118"/>
  <c r="R696"/>
  <c r="P779"/>
  <c r="T779"/>
  <c r="T803"/>
  <c r="R838"/>
  <c r="P857"/>
  <c r="BK875"/>
  <c r="J875"/>
  <c r="J123"/>
  <c r="R875"/>
  <c r="P884"/>
  <c r="P883"/>
  <c r="T884"/>
  <c r="T883"/>
  <c r="R891"/>
  <c r="BK152"/>
  <c r="J152"/>
  <c r="J98"/>
  <c r="BK165"/>
  <c r="J165"/>
  <c r="J99"/>
  <c r="BK206"/>
  <c r="J206"/>
  <c r="J100"/>
  <c r="T206"/>
  <c r="R252"/>
  <c r="BK267"/>
  <c r="J267"/>
  <c r="J104"/>
  <c r="T267"/>
  <c r="BK303"/>
  <c r="J303"/>
  <c r="J106"/>
  <c r="BK334"/>
  <c r="J334"/>
  <c r="J107"/>
  <c r="T334"/>
  <c r="T395"/>
  <c r="BK454"/>
  <c r="J454"/>
  <c r="J110"/>
  <c r="T454"/>
  <c r="P471"/>
  <c r="BK489"/>
  <c r="J489"/>
  <c r="J112"/>
  <c r="R489"/>
  <c r="T508"/>
  <c r="R626"/>
  <c r="P650"/>
  <c r="P661"/>
  <c r="R661"/>
  <c r="BK687"/>
  <c r="J687"/>
  <c r="J117"/>
  <c r="R687"/>
  <c r="P696"/>
  <c r="BK779"/>
  <c r="J779"/>
  <c r="J119"/>
  <c r="BK803"/>
  <c r="J803"/>
  <c r="J120"/>
  <c r="R803"/>
  <c r="P838"/>
  <c r="BK857"/>
  <c r="J857"/>
  <c r="J122"/>
  <c r="T857"/>
  <c r="P875"/>
  <c r="R884"/>
  <c r="R883"/>
  <c r="T891"/>
  <c r="BK911"/>
  <c r="J911"/>
  <c r="J129"/>
  <c r="BK263"/>
  <c r="J263"/>
  <c r="J102"/>
  <c r="BK908"/>
  <c r="J908"/>
  <c r="J128"/>
  <c r="BK914"/>
  <c r="J914"/>
  <c r="J130"/>
  <c r="J89"/>
  <c r="F92"/>
  <c r="BH178"/>
  <c r="BH190"/>
  <c r="BH240"/>
  <c r="BH243"/>
  <c r="BH246"/>
  <c r="BH280"/>
  <c r="BH283"/>
  <c r="BH316"/>
  <c r="BH332"/>
  <c r="BH338"/>
  <c r="BH341"/>
  <c r="BH344"/>
  <c r="BH360"/>
  <c r="BH393"/>
  <c r="BH409"/>
  <c r="BH424"/>
  <c r="BH437"/>
  <c r="BH440"/>
  <c r="BH449"/>
  <c r="BH467"/>
  <c r="BH475"/>
  <c r="BH484"/>
  <c r="BH490"/>
  <c r="BH495"/>
  <c r="BH500"/>
  <c r="BH515"/>
  <c r="BH526"/>
  <c r="BH536"/>
  <c r="BH571"/>
  <c r="BH580"/>
  <c r="BH583"/>
  <c r="BH594"/>
  <c r="BH607"/>
  <c r="BH616"/>
  <c r="BH633"/>
  <c r="BH642"/>
  <c r="BH651"/>
  <c r="BH665"/>
  <c r="BH668"/>
  <c r="BH688"/>
  <c r="BH694"/>
  <c r="BH697"/>
  <c r="BH700"/>
  <c r="BH703"/>
  <c r="BH709"/>
  <c r="BH719"/>
  <c r="BH736"/>
  <c r="BH743"/>
  <c r="BH748"/>
  <c r="BH759"/>
  <c r="BH774"/>
  <c r="BH783"/>
  <c r="BH787"/>
  <c r="BH790"/>
  <c r="BH801"/>
  <c r="BH842"/>
  <c r="BH844"/>
  <c r="BH846"/>
  <c r="BH858"/>
  <c r="BH876"/>
  <c r="BH881"/>
  <c r="BH904"/>
  <c r="BH909"/>
  <c r="BH912"/>
  <c r="BH915"/>
  <c r="BH156"/>
  <c r="BH166"/>
  <c r="BH175"/>
  <c r="BH192"/>
  <c r="BH195"/>
  <c r="BH201"/>
  <c r="BH217"/>
  <c r="BH226"/>
  <c r="BH253"/>
  <c r="BH255"/>
  <c r="BH257"/>
  <c r="BH301"/>
  <c r="BH304"/>
  <c r="BH307"/>
  <c r="BH310"/>
  <c r="BH323"/>
  <c r="BH325"/>
  <c r="BH335"/>
  <c r="BH352"/>
  <c r="BH354"/>
  <c r="BH381"/>
  <c r="BH384"/>
  <c r="BH387"/>
  <c r="BH390"/>
  <c r="BH401"/>
  <c r="BH403"/>
  <c r="BH413"/>
  <c r="BH415"/>
  <c r="BH420"/>
  <c r="BH422"/>
  <c r="BH426"/>
  <c r="BH432"/>
  <c r="BH455"/>
  <c r="BH458"/>
  <c r="BH461"/>
  <c r="BH469"/>
  <c r="BH472"/>
  <c r="BH478"/>
  <c r="BH481"/>
  <c r="BH497"/>
  <c r="BH506"/>
  <c r="BH512"/>
  <c r="BH529"/>
  <c r="BH534"/>
  <c r="BH539"/>
  <c r="BH546"/>
  <c r="BH549"/>
  <c r="BH551"/>
  <c r="BH553"/>
  <c r="BH565"/>
  <c r="BH589"/>
  <c r="BH591"/>
  <c r="BH599"/>
  <c r="BH621"/>
  <c r="BH624"/>
  <c r="BH639"/>
  <c r="BH645"/>
  <c r="BH659"/>
  <c r="BH674"/>
  <c r="BH677"/>
  <c r="BH682"/>
  <c r="BH706"/>
  <c r="BH714"/>
  <c r="BH716"/>
  <c r="BH725"/>
  <c r="BH741"/>
  <c r="BH762"/>
  <c r="BH764"/>
  <c r="BH780"/>
  <c r="BH798"/>
  <c r="BH809"/>
  <c r="BH813"/>
  <c r="BH825"/>
  <c r="BH828"/>
  <c r="BH849"/>
  <c r="BH852"/>
  <c r="BH869"/>
  <c r="BH872"/>
  <c r="BH879"/>
  <c r="BH895"/>
  <c r="BH901"/>
  <c r="BH153"/>
  <c r="BH162"/>
  <c r="BH169"/>
  <c r="BH172"/>
  <c r="BH181"/>
  <c r="BH184"/>
  <c r="BH207"/>
  <c r="BH209"/>
  <c r="BH211"/>
  <c r="BH214"/>
  <c r="BH231"/>
  <c r="BH234"/>
  <c r="BH264"/>
  <c r="BH268"/>
  <c r="BH277"/>
  <c r="BH289"/>
  <c r="BH295"/>
  <c r="BH298"/>
  <c r="BH328"/>
  <c r="BH330"/>
  <c r="BH347"/>
  <c r="BH350"/>
  <c r="BH363"/>
  <c r="BH366"/>
  <c r="BH369"/>
  <c r="BH372"/>
  <c r="BH378"/>
  <c r="BH396"/>
  <c r="BH399"/>
  <c r="BH405"/>
  <c r="BH443"/>
  <c r="BH464"/>
  <c r="BH493"/>
  <c r="BH517"/>
  <c r="BH558"/>
  <c r="BH560"/>
  <c r="BH562"/>
  <c r="BH577"/>
  <c r="BH586"/>
  <c r="BH596"/>
  <c r="BH602"/>
  <c r="BH610"/>
  <c r="BH618"/>
  <c r="BH627"/>
  <c r="BH630"/>
  <c r="BH654"/>
  <c r="BH662"/>
  <c r="BH685"/>
  <c r="BH712"/>
  <c r="BH721"/>
  <c r="BH727"/>
  <c r="BH730"/>
  <c r="BH734"/>
  <c r="BH767"/>
  <c r="BH771"/>
  <c r="BH777"/>
  <c r="BH811"/>
  <c r="BH816"/>
  <c r="BH819"/>
  <c r="BH839"/>
  <c r="BH855"/>
  <c r="BH887"/>
  <c r="BH892"/>
  <c r="E85"/>
  <c r="BH159"/>
  <c r="BH187"/>
  <c r="BH198"/>
  <c r="BH204"/>
  <c r="BH220"/>
  <c r="BH223"/>
  <c r="BH237"/>
  <c r="BH249"/>
  <c r="BH260"/>
  <c r="BH271"/>
  <c r="BH274"/>
  <c r="BH286"/>
  <c r="BH292"/>
  <c r="BH313"/>
  <c r="BH319"/>
  <c r="BH321"/>
  <c r="BH357"/>
  <c r="BH375"/>
  <c r="BH407"/>
  <c r="BH411"/>
  <c r="BH417"/>
  <c r="BH429"/>
  <c r="BH434"/>
  <c r="BH446"/>
  <c r="BH452"/>
  <c r="BH487"/>
  <c r="BH503"/>
  <c r="BH509"/>
  <c r="BH520"/>
  <c r="BH524"/>
  <c r="BH531"/>
  <c r="BH541"/>
  <c r="BH544"/>
  <c r="BH556"/>
  <c r="BH568"/>
  <c r="BH574"/>
  <c r="BH604"/>
  <c r="BH613"/>
  <c r="BH636"/>
  <c r="BH648"/>
  <c r="BH657"/>
  <c r="BH671"/>
  <c r="BH679"/>
  <c r="BH691"/>
  <c r="BH723"/>
  <c r="BH732"/>
  <c r="BH738"/>
  <c r="BH746"/>
  <c r="BH751"/>
  <c r="BH753"/>
  <c r="BH756"/>
  <c r="BH769"/>
  <c r="BH785"/>
  <c r="BH793"/>
  <c r="BH795"/>
  <c r="BH804"/>
  <c r="BH807"/>
  <c r="BH831"/>
  <c r="BH833"/>
  <c r="BH836"/>
  <c r="BH867"/>
  <c r="BH885"/>
  <c r="BH889"/>
  <c r="BH898"/>
  <c r="J34"/>
  <c i="1" r="AW95"/>
  <c i="2" r="F34"/>
  <c i="1" r="BA95"/>
  <c r="BA94"/>
  <c r="W30"/>
  <c i="2" r="F37"/>
  <c i="1" r="BD95"/>
  <c r="BD94"/>
  <c r="W33"/>
  <c i="2" r="F33"/>
  <c i="1" r="AZ95"/>
  <c r="AZ94"/>
  <c r="W29"/>
  <c i="2" r="F35"/>
  <c i="1" r="BB95"/>
  <c r="BB94"/>
  <c r="AX94"/>
  <c i="2" r="J33"/>
  <c i="1" r="AV95"/>
  <c i="2" l="1" r="R266"/>
  <c r="R151"/>
  <c r="R150"/>
  <c r="T266"/>
  <c r="T151"/>
  <c r="P266"/>
  <c r="P151"/>
  <c r="J884"/>
  <c r="J125"/>
  <c r="BK151"/>
  <c r="BK266"/>
  <c r="J266"/>
  <c r="J103"/>
  <c r="BK907"/>
  <c r="J907"/>
  <c r="J127"/>
  <c i="1" r="W31"/>
  <c r="AT95"/>
  <c r="AW94"/>
  <c r="AK30"/>
  <c i="2" r="F36"/>
  <c i="1" r="BC95"/>
  <c r="BC94"/>
  <c r="W32"/>
  <c r="AV94"/>
  <c r="AK29"/>
  <c i="2" l="1" r="BK150"/>
  <c r="J150"/>
  <c r="P150"/>
  <c i="1" r="AU95"/>
  <c i="2" r="T150"/>
  <c r="J151"/>
  <c r="J97"/>
  <c r="J30"/>
  <c i="1" r="AG95"/>
  <c r="AG94"/>
  <c r="AK26"/>
  <c r="AK35"/>
  <c r="AU94"/>
  <c r="AY94"/>
  <c r="AT94"/>
  <c l="1" r="AN95"/>
  <c i="2" r="J96"/>
  <c r="J39"/>
  <c i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<sst xmlns="http://schemas.openxmlformats.org/spreadsheetml/2006/main">
  <si>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</si>
  <si>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</si>
  <si>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</si>
  <si>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</si>
  <si>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</si>
  <si>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{a299bf8d-1557-4f61-a0d5-c1fb61cb3a06}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</si>
  <si>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</si>
  <si>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</si>
  <si>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</si>
  <si>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</si>
  <si>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</si>
  <si>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</si>
  <si>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</si>
  <si>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</si>
  <si>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65422001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</si>
  <si>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</si>
  <si>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</si>
  <si>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Velešín - oprava bytové části</t>
  </si>
  <si>
    <t>KSO:</t>
  </si>
  <si>
    <t>CC-CZ:</t>
  </si>
  <si>
    <t>Místo:</t>
  </si>
  <si>
    <t xml:space="preserve"> </t>
  </si>
  <si>
    <t>Datum:</t>
  </si>
  <si>
    <t>3. 1. 2022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</si>
  <si>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</si>
  <si>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</si>
  <si>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</si>
  <si>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</si>
  <si>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</si>
  <si>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</si>
  <si>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</si>
  <si>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</si>
  <si>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</si>
  <si>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</si>
  <si>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</si>
  <si>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</si>
  <si>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</si>
  <si>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</si>
  <si>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</si>
  <si>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</si>
  <si>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</si>
  <si>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</si>
  <si>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</si>
  <si>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</si>
  <si>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</si>
  <si>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</si>
  <si>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</si>
  <si>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</si>
  <si>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</si>
  <si>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</si>
  <si>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</si>
  <si>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</si>
  <si>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</si>
  <si>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</si>
  <si>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</si>
  <si>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</si>
  <si>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</si>
  <si>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</si>
  <si>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</si>
  <si>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</si>
  <si>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</si>
  <si>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</si>
  <si>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</si>
  <si>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</si>
  <si>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</si>
  <si>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</si>
  <si>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</si>
  <si>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</si>
  <si>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</si>
  <si>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</si>
  <si>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</si>
  <si>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</si>
  <si>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</si>
  <si>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</si>
  <si>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</si>
  <si>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</si>
  <si>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</si>
  <si>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</si>
  <si>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</si>
  <si>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</si>
  <si>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</si>
  <si>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{e1bb38aa-64b8-4a02-a71c-5ea33d461da2}</t>
  </si>
  <si>
    <t>KRYCÍ LIST SOUPISU PRACÍ</t>
  </si>
  <si>
    <t>Objekt:</t>
  </si>
  <si>
    <t>SO 01 - Velešín - oprava bytové části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</si>
  <si>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</si>
  <si>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</si>
  <si>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</si>
  <si>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</si>
  <si>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</si>
  <si>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</si>
  <si>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</si>
  <si>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</si>
  <si>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</si>
  <si>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</si>
  <si>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</si>
  <si>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</si>
  <si>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</si>
  <si>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</si>
  <si>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</si>
  <si>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</si>
  <si>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</si>
  <si>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</si>
  <si>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</si>
  <si>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</si>
  <si>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</si>
  <si>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</si>
  <si>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</si>
  <si>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</si>
  <si>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</si>
  <si>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</si>
  <si>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</si>
  <si>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</si>
  <si>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</si>
  <si>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</si>
  <si>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</si>
  <si>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</si>
  <si>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</si>
  <si>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</si>
  <si>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</si>
  <si>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</si>
  <si>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</si>
  <si>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</si>
  <si>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</si>
  <si>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</si>
  <si>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</si>
  <si>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</si>
  <si>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</si>
  <si>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</si>
  <si>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</si>
  <si>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</si>
  <si>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</si>
  <si>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</si>
  <si>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</si>
  <si>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</si>
  <si>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</si>
  <si>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</si>
  <si>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</si>
  <si>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</si>
  <si>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</si>
  <si>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</si>
  <si>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</si>
  <si>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</si>
  <si>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310235241</t>
  </si>
  <si>
    <t xml:space="preserve">Zazdívka otvorů ve zdivu nadzákladovém cihlami pálenými  plochy do 0,0225 m2, ve zdi tl. do 300 mm</t>
  </si>
  <si>
    <t>kus</t>
  </si>
  <si>
    <t>4</t>
  </si>
  <si>
    <t>2</t>
  </si>
  <si>
    <t>5</t>
  </si>
  <si>
    <t>883049609</t>
  </si>
  <si>
    <t>PP</t>
  </si>
  <si>
    <t>VV</t>
  </si>
  <si>
    <t>8</t>
  </si>
  <si>
    <t>310235251</t>
  </si>
  <si>
    <t xml:space="preserve">Zazdívka otvorů ve zdivu nadzákladovém cihlami pálenými  plochy do 0,0225 m2, ve zdi tl. přes 300 do 450 mm</t>
  </si>
  <si>
    <t>-1046093714</t>
  </si>
  <si>
    <t>310236251</t>
  </si>
  <si>
    <t xml:space="preserve">Zazdívka otvorů ve zdivu nadzákladovém cihlami pálenými  plochy přes 0,0225 m2 do 0,09 m2, ve zdi tl. přes 300 do 450 mm</t>
  </si>
  <si>
    <t>-768359073</t>
  </si>
  <si>
    <t>342272245</t>
  </si>
  <si>
    <t>Příčky z pórobetonových tvárnic hladkých na tenké maltové lože objemová hmotnost do 500 kg/m3, tloušťka příčky 150 mm</t>
  </si>
  <si>
    <t>m2</t>
  </si>
  <si>
    <t>-1354981545</t>
  </si>
  <si>
    <t>(1,6*3,4)-2"vstup do bytu"</t>
  </si>
  <si>
    <t>6</t>
  </si>
  <si>
    <t>Úpravy povrchů, podlahy a osazování výplní</t>
  </si>
  <si>
    <t>611311131</t>
  </si>
  <si>
    <t>Potažení vnitřních ploch vápenným štukem tloušťky do 3 mm vodorovných konstrukcí stropů rovných</t>
  </si>
  <si>
    <t>-1143915284</t>
  </si>
  <si>
    <t>3,7*1,65</t>
  </si>
  <si>
    <t>612135101</t>
  </si>
  <si>
    <t xml:space="preserve">Hrubá výplň rýh maltou  jakékoli šířky rýhy ve stěnách</t>
  </si>
  <si>
    <t>-643637121</t>
  </si>
  <si>
    <t>154*0,15+44*0,1</t>
  </si>
  <si>
    <t>7</t>
  </si>
  <si>
    <t>612142001</t>
  </si>
  <si>
    <t xml:space="preserve">Potažení vnitřních ploch pletivem  v ploše nebo pruzích, na plném podkladu sklovláknitým vtlačením do tmelu stěn</t>
  </si>
  <si>
    <t>1852671111</t>
  </si>
  <si>
    <t>3,44*2"vstup do bytu"</t>
  </si>
  <si>
    <t>612311131</t>
  </si>
  <si>
    <t>Potažení vnitřních ploch vápenným štukem tloušťky do 3 mm svislých konstrukcí stěn</t>
  </si>
  <si>
    <t>584089921</t>
  </si>
  <si>
    <t>295,18</t>
  </si>
  <si>
    <t>9</t>
  </si>
  <si>
    <t>612315302</t>
  </si>
  <si>
    <t>Vápenná omítka ostění nebo nadpraží štuková</t>
  </si>
  <si>
    <t>-872182176</t>
  </si>
  <si>
    <t>(1,3+2+2)*6*0,25*2</t>
  </si>
  <si>
    <t>10</t>
  </si>
  <si>
    <t>612325423</t>
  </si>
  <si>
    <t>Oprava vápenocementové omítky vnitřních ploch štukové dvouvrstvé, tloušťky do 20 mm a tloušťky štuku do 3 mm stěn, v rozsahu opravované plochy přes 30 do 50%</t>
  </si>
  <si>
    <t>-593223372</t>
  </si>
  <si>
    <t>292,180</t>
  </si>
  <si>
    <t>11</t>
  </si>
  <si>
    <t>622143003</t>
  </si>
  <si>
    <t xml:space="preserve">Montáž omítkových profilů  plastových, pozinkovaných nebo dřevěných upevněných vtlačením do podkladní vrstvy nebo přibitím rohových s tkaninou</t>
  </si>
  <si>
    <t>m</t>
  </si>
  <si>
    <t>1588514413</t>
  </si>
  <si>
    <t>(1,3+2,1)*2*6</t>
  </si>
  <si>
    <t>12</t>
  </si>
  <si>
    <t>M</t>
  </si>
  <si>
    <t>63127466</t>
  </si>
  <si>
    <t>profil rohový Al 23x23mm s výztužnou tkaninou š 100mm pro ETICS</t>
  </si>
  <si>
    <t>650415489</t>
  </si>
  <si>
    <t>40,8*1,05 "Přepočtené koeficientem množství</t>
  </si>
  <si>
    <t>13</t>
  </si>
  <si>
    <t>622252002</t>
  </si>
  <si>
    <t>Montáž profilů kontaktního zateplení ostatních stěnových, dilatačních apod. lepených do tmelu</t>
  </si>
  <si>
    <t>213104261</t>
  </si>
  <si>
    <t>14</t>
  </si>
  <si>
    <t>59051516</t>
  </si>
  <si>
    <t>profil začišťovací PVC pro ostění vnitřních omítek</t>
  </si>
  <si>
    <t>-113233095</t>
  </si>
  <si>
    <t>631312131</t>
  </si>
  <si>
    <t xml:space="preserve">Doplnění dosavadních mazanin prostým betonem  s dodáním hmot, bez potěru, plochy jednotlivě přes 1 m2 do 4 m2 a tl. přes 80 mm</t>
  </si>
  <si>
    <t>m3</t>
  </si>
  <si>
    <t>-308754924</t>
  </si>
  <si>
    <t>11,285*0,1</t>
  </si>
  <si>
    <t>16</t>
  </si>
  <si>
    <t>632451441</t>
  </si>
  <si>
    <t xml:space="preserve">Doplnění cementového potěru na mazaninách a betonových podkladech  (s dodáním hmot), hlazeného dřevěným nebo ocelovým hladítkem, plochy jednotlivě do 1 m2 a tl. přes 30 do 40 mm</t>
  </si>
  <si>
    <t>-178928644</t>
  </si>
  <si>
    <t>(4,7*0,9)"sklad"+(1,6*3,7)"podesta"</t>
  </si>
  <si>
    <t>17</t>
  </si>
  <si>
    <t>642944121</t>
  </si>
  <si>
    <t xml:space="preserve">Osazení ocelových dveřních zárubní lisovaných nebo z úhelníků dodatečně  s vybetonováním prahu, plochy do 2,5 m2</t>
  </si>
  <si>
    <t>-1938455146</t>
  </si>
  <si>
    <t>18</t>
  </si>
  <si>
    <t>55331483</t>
  </si>
  <si>
    <t>zárubeň jednokřídlá ocelová pro zdění tl stěny 75-100mm rozměru 900/1970, 2100mm</t>
  </si>
  <si>
    <t>701385816</t>
  </si>
  <si>
    <t>Ostatní konstrukce a práce, bourání</t>
  </si>
  <si>
    <t>19</t>
  </si>
  <si>
    <t>949101112</t>
  </si>
  <si>
    <t xml:space="preserve">Lešení pomocné pracovní pro objekty pozemních staveb  pro zatížení do 150 kg/m2, o výšce lešeňové podlahy přes 1,9 do 3,5 m</t>
  </si>
  <si>
    <t>346151068</t>
  </si>
  <si>
    <t>20</t>
  </si>
  <si>
    <t>952901111</t>
  </si>
  <si>
    <t xml:space="preserve">Vyčištění budov nebo objektů před předáním do užívání  budov bytové nebo občanské výstavby, světlé výšky podlaží do 4 m</t>
  </si>
  <si>
    <t>32168827</t>
  </si>
  <si>
    <t>962031133</t>
  </si>
  <si>
    <t xml:space="preserve">Bourání příček z cihel, tvárnic nebo příčkovek  z cihel pálených, plných nebo dutých na maltu vápennou nebo vápenocementovou, tl. do 150 mm</t>
  </si>
  <si>
    <t>-937427280</t>
  </si>
  <si>
    <t>1,65*3*3,4</t>
  </si>
  <si>
    <t>22</t>
  </si>
  <si>
    <t>965042141</t>
  </si>
  <si>
    <t>Bourání mazanin betonových nebo z litého asfaltu tl. do 100 mm, plochy přes 4 m2</t>
  </si>
  <si>
    <t>1840344508</t>
  </si>
  <si>
    <t>(1,4*3,7)*0,1"kopelna"+(1,65*3,7)*0,1"chodba"</t>
  </si>
  <si>
    <t>23</t>
  </si>
  <si>
    <t>965081213</t>
  </si>
  <si>
    <t>Bourání podlah z dlaždic bez podkladního lože nebo mazaniny, s jakoukoliv výplní spár keramických nebo xylolitových tl. do 10 mm, plochy přes 1 m2</t>
  </si>
  <si>
    <t>-1632309233</t>
  </si>
  <si>
    <t>1,65*1,9</t>
  </si>
  <si>
    <t>24</t>
  </si>
  <si>
    <t>968062356</t>
  </si>
  <si>
    <t xml:space="preserve">Vybourání dřevěných rámů oken s křídly, dveřních zárubní, vrat, stěn, ostění nebo obkladů  rámů oken s křídly dvojitých, plochy do 4 m2</t>
  </si>
  <si>
    <t>1877923522</t>
  </si>
  <si>
    <t>1,3*2*6</t>
  </si>
  <si>
    <t>25</t>
  </si>
  <si>
    <t>968072245</t>
  </si>
  <si>
    <t xml:space="preserve">Vybourání kovových rámů oken s křídly, dveřních zárubní, vrat, stěn, ostění nebo obkladů  okenních rámů s křídly jednoduchých, plochy do 2 m2</t>
  </si>
  <si>
    <t>1461916585</t>
  </si>
  <si>
    <t>26</t>
  </si>
  <si>
    <t>969031111</t>
  </si>
  <si>
    <t>Vybourání vnitřního potrubí včetně vysekání drážky ocelového do DN 50</t>
  </si>
  <si>
    <t>-2142865695</t>
  </si>
  <si>
    <t>3*2</t>
  </si>
  <si>
    <t>3+2</t>
  </si>
  <si>
    <t>Součet</t>
  </si>
  <si>
    <t>27</t>
  </si>
  <si>
    <t>971033241</t>
  </si>
  <si>
    <t xml:space="preserve">Vybourání otvorů ve zdivu základovém nebo nadzákladovém z cihel, tvárnic, příčkovek  z cihel pálených na maltu vápennou nebo vápenocementovou plochy do 0,0225 m2, tl. do 300 mm</t>
  </si>
  <si>
    <t>1872016386</t>
  </si>
  <si>
    <t>28</t>
  </si>
  <si>
    <t>971033251</t>
  </si>
  <si>
    <t xml:space="preserve">Vybourání otvorů ve zdivu základovém nebo nadzákladovém z cihel, tvárnic, příčkovek  z cihel pálených na maltu vápennou nebo vápenocementovou plochy do 0,0225 m2, tl. do 450 mm</t>
  </si>
  <si>
    <t>-1218496530</t>
  </si>
  <si>
    <t>29</t>
  </si>
  <si>
    <t>971033351</t>
  </si>
  <si>
    <t xml:space="preserve">Vybourání otvorů ve zdivu základovém nebo nadzákladovém z cihel, tvárnic, příčkovek  z cihel pálených na maltu vápennou nebo vápenocementovou plochy do 0,09 m2, tl. do 450 mm</t>
  </si>
  <si>
    <t>-1872295624</t>
  </si>
  <si>
    <t>30</t>
  </si>
  <si>
    <t>974031122</t>
  </si>
  <si>
    <t xml:space="preserve">Vysekání rýh ve zdivu cihelném na maltu vápennou nebo vápenocementovou  do hl. 30 mm a šířky do 70 mm</t>
  </si>
  <si>
    <t>-155509135</t>
  </si>
  <si>
    <t>156</t>
  </si>
  <si>
    <t>31</t>
  </si>
  <si>
    <t>974031143</t>
  </si>
  <si>
    <t xml:space="preserve">Vysekání rýh ve zdivu cihelném na maltu vápennou nebo vápenocementovou  do hl. 70 mm a šířky do 100 mm</t>
  </si>
  <si>
    <t>-687702113</t>
  </si>
  <si>
    <t>44</t>
  </si>
  <si>
    <t>32</t>
  </si>
  <si>
    <t>978013161</t>
  </si>
  <si>
    <t>Otlučení vápenných nebo vápenocementových omítek vnitřních ploch stěn s vyškrabáním spar, s očištěním zdiva, v rozsahu přes 30 do 50 %</t>
  </si>
  <si>
    <t>1716508286</t>
  </si>
  <si>
    <t>33</t>
  </si>
  <si>
    <t>978059541</t>
  </si>
  <si>
    <t xml:space="preserve">Odsekání obkladů  stěn včetně otlučení podkladní omítky až na zdivo z obkládaček vnitřních, z jakýchkoliv materiálů, plochy přes 1 m2</t>
  </si>
  <si>
    <t>-1406165423</t>
  </si>
  <si>
    <t>(2,3+2,6)*1,35+(1,9+1,9+1,6+0,6)*1,4</t>
  </si>
  <si>
    <t>997</t>
  </si>
  <si>
    <t>Přesun sutě</t>
  </si>
  <si>
    <t>34</t>
  </si>
  <si>
    <t>997013212</t>
  </si>
  <si>
    <t xml:space="preserve">Vnitrostaveništní doprava suti a vybouraných hmot  vodorovně do 50 m svisle ručně pro budovy a haly výšky přes 6 do 9 m</t>
  </si>
  <si>
    <t>t</t>
  </si>
  <si>
    <t>1978396822</t>
  </si>
  <si>
    <t>35</t>
  </si>
  <si>
    <t>997013501</t>
  </si>
  <si>
    <t xml:space="preserve">Odvoz suti a vybouraných hmot na skládku nebo meziskládku  se složením, na vzdálenost do 1 km</t>
  </si>
  <si>
    <t>88314957</t>
  </si>
  <si>
    <t>36</t>
  </si>
  <si>
    <t>997013509</t>
  </si>
  <si>
    <t xml:space="preserve">Odvoz suti a vybouraných hmot na skládku nebo meziskládku  se složením, na vzdálenost Příplatek k ceně za každý další i započatý 1 km přes 1 km</t>
  </si>
  <si>
    <t>1040676815</t>
  </si>
  <si>
    <t>19,899*15</t>
  </si>
  <si>
    <t>37</t>
  </si>
  <si>
    <t>997013631</t>
  </si>
  <si>
    <t>Poplatek za uložení stavebního odpadu na skládce (skládkovné) směsného stavebního a demoličního zatříděného do Katalogu odpadů pod kódem 17 09 04</t>
  </si>
  <si>
    <t>321377960</t>
  </si>
  <si>
    <t>19,899</t>
  </si>
  <si>
    <t>998</t>
  </si>
  <si>
    <t>Přesun hmot</t>
  </si>
  <si>
    <t>38</t>
  </si>
  <si>
    <t>998018001</t>
  </si>
  <si>
    <t xml:space="preserve">Přesun hmot pro budovy občanské výstavby, bydlení, výrobu a služby  ruční - bez užití mechanizace vodorovná dopravní vzdálenost do 100 m pro budovy s jakoukoliv nosnou konstrukcí výšky do 6 m</t>
  </si>
  <si>
    <t>-1540468472</t>
  </si>
  <si>
    <t>PSV</t>
  </si>
  <si>
    <t>Práce a dodávky PSV</t>
  </si>
  <si>
    <t>711</t>
  </si>
  <si>
    <t>Izolace proti vodě, vlhkosti a plynům</t>
  </si>
  <si>
    <t>39</t>
  </si>
  <si>
    <t>711113125</t>
  </si>
  <si>
    <t>Izolace proti zemní vlhkosti natěradly a tmely za studena na ploše svislé S těsnicí hmotou dvousložkovou na bázi polymery modifikované živice</t>
  </si>
  <si>
    <t>-1224080212</t>
  </si>
  <si>
    <t>(3,7+2,7+1,4+1,4)*1,2</t>
  </si>
  <si>
    <t>40</t>
  </si>
  <si>
    <t>711141559</t>
  </si>
  <si>
    <t xml:space="preserve">Provedení izolace proti zemní vlhkosti pásy přitavením  NAIP na ploše vodorovné V</t>
  </si>
  <si>
    <t>501050648</t>
  </si>
  <si>
    <t>1,4*3,7</t>
  </si>
  <si>
    <t>41</t>
  </si>
  <si>
    <t>62832001</t>
  </si>
  <si>
    <t>pás asfaltový natavitelný oxidovaný tl 3,5mm typu V60 S35 s vložkou ze skleněné rohože, s jemnozrnným minerálním posypem</t>
  </si>
  <si>
    <t>-521720246</t>
  </si>
  <si>
    <t>5,18*1,1655 "Přepočtené koeficientem množství</t>
  </si>
  <si>
    <t>42</t>
  </si>
  <si>
    <t>711191001</t>
  </si>
  <si>
    <t>Provedení nátěru adhezního můstku na ploše vodorovné V</t>
  </si>
  <si>
    <t>-2037292490</t>
  </si>
  <si>
    <t>43</t>
  </si>
  <si>
    <t>58581220</t>
  </si>
  <si>
    <t>adhezní můstek pod izolační a vyrovnávací lepící hmoty</t>
  </si>
  <si>
    <t>kg</t>
  </si>
  <si>
    <t>-1696502953</t>
  </si>
  <si>
    <t>5,18*0,12075 "Přepočtené koeficientem množství</t>
  </si>
  <si>
    <t>711191011</t>
  </si>
  <si>
    <t>Provedení nátěru adhezního můstku na ploše svislé S</t>
  </si>
  <si>
    <t>70982469</t>
  </si>
  <si>
    <t>11,040</t>
  </si>
  <si>
    <t>45</t>
  </si>
  <si>
    <t>1142694972</t>
  </si>
  <si>
    <t>11,04*0,1265 "Přepočtené koeficientem množství</t>
  </si>
  <si>
    <t>46</t>
  </si>
  <si>
    <t>711199101</t>
  </si>
  <si>
    <t>Provedení izolace proti zemní vlhkosti hydroizolační stěrkou doplňků vodotěsné těsnící pásky pro dilatační a styčné spáry</t>
  </si>
  <si>
    <t>-1906712860</t>
  </si>
  <si>
    <t>(3,7+2,7+1,4+1,4)</t>
  </si>
  <si>
    <t>47</t>
  </si>
  <si>
    <t>28355020</t>
  </si>
  <si>
    <t>páska pružná těsnící hydroizolační š do 85mm</t>
  </si>
  <si>
    <t>1218381165</t>
  </si>
  <si>
    <t>9,2*1,05 "Přepočtené koeficientem množství</t>
  </si>
  <si>
    <t>48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</si>
  <si>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</si>
  <si>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</si>
  <si>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1293688445</t>
  </si>
  <si>
    <t>713</t>
  </si>
  <si>
    <t>Izolace tepelné</t>
  </si>
  <si>
    <t>49</t>
  </si>
  <si>
    <t>713110813</t>
  </si>
  <si>
    <t>Odstranění tepelné izolace stropů nebo podhledů z rohoží, pásů, dílců, desek, bloků volně kladených z vláknitých materiálů suchých, tloušťka izolace přes 100 mm</t>
  </si>
  <si>
    <t>-1003569861</t>
  </si>
  <si>
    <t>80,265</t>
  </si>
  <si>
    <t>50</t>
  </si>
  <si>
    <t>998713101</t>
  </si>
  <si>
    <t>Přesun hmot pro izolace tepelné stanovený z hmotnosti přesunovaného materiálu vodorovná dopravní vzdálenost do 50 m v objektech výšky do 6 m</t>
  </si>
  <si>
    <t>1593983945</t>
  </si>
  <si>
    <t>721</t>
  </si>
  <si>
    <t>Zdravotechnika - vnitřní kanalizace</t>
  </si>
  <si>
    <t>51</t>
  </si>
  <si>
    <t>721100902</t>
  </si>
  <si>
    <t xml:space="preserve">Opravy potrubí hrdlového  přetěsnění hrdla odpadního potrubí do DN 100</t>
  </si>
  <si>
    <t>-453930970</t>
  </si>
  <si>
    <t>52</t>
  </si>
  <si>
    <t>721173401</t>
  </si>
  <si>
    <t>Potrubí z trub PVC SN4 svodné (ležaté) DN 110</t>
  </si>
  <si>
    <t>846624021</t>
  </si>
  <si>
    <t>53</t>
  </si>
  <si>
    <t>721173722</t>
  </si>
  <si>
    <t>Potrubí z trub polyetylenových svařované připojovací DN 40</t>
  </si>
  <si>
    <t>-10527186</t>
  </si>
  <si>
    <t>54</t>
  </si>
  <si>
    <t>721173723</t>
  </si>
  <si>
    <t>Potrubí z trub polyetylenových svařované připojovací DN 50</t>
  </si>
  <si>
    <t>1742600754</t>
  </si>
  <si>
    <t>55</t>
  </si>
  <si>
    <t>721173746</t>
  </si>
  <si>
    <t>Potrubí z trub polyetylenových svařované větrací DN 100</t>
  </si>
  <si>
    <t>-1006291347</t>
  </si>
  <si>
    <t>56</t>
  </si>
  <si>
    <t>721194104</t>
  </si>
  <si>
    <t>Vyměření přípojek na potrubí vyvedení a upevnění odpadních výpustek DN 40</t>
  </si>
  <si>
    <t>191233709</t>
  </si>
  <si>
    <t>57</t>
  </si>
  <si>
    <t>721194105</t>
  </si>
  <si>
    <t>Vyměření přípojek na potrubí vyvedení a upevnění odpadních výpustek DN 50</t>
  </si>
  <si>
    <t>-271722014</t>
  </si>
  <si>
    <t>58</t>
  </si>
  <si>
    <t>721194109</t>
  </si>
  <si>
    <t>Vyměření přípojek na potrubí vyvedení a upevnění odpadních výpustek DN 110</t>
  </si>
  <si>
    <t>1463826227</t>
  </si>
  <si>
    <t>59</t>
  </si>
  <si>
    <t>721211401</t>
  </si>
  <si>
    <t>Podlahové vpusti s vodorovným odtokem DN 40/50</t>
  </si>
  <si>
    <t>-568560630</t>
  </si>
  <si>
    <t>60</t>
  </si>
  <si>
    <t>721212128</t>
  </si>
  <si>
    <t>Odtokové sprchové žlaby se zápachovou uzávěrkou a krycím roštem délky 1050 mm</t>
  </si>
  <si>
    <t>-1494952812</t>
  </si>
  <si>
    <t>61</t>
  </si>
  <si>
    <t>998721101</t>
  </si>
  <si>
    <t xml:space="preserve">Přesun hmot pro vnitřní kanalizace  stanovený z hmotnosti přesunovaného materiálu vodorovná dopravní vzdálenost do 50 m v objektech výšky do 6 m</t>
  </si>
  <si>
    <t>-41317751</t>
  </si>
  <si>
    <t>62</t>
  </si>
  <si>
    <t>998721181</t>
  </si>
  <si>
    <t xml:space="preserve">Přesun hmot pro vnitřní kanalizace  stanovený z hmotnosti přesunovaného materiálu Příplatek k ceně za přesun prováděný bez použití mechanizace pro jakoukoliv výšku objektu</t>
  </si>
  <si>
    <t>1067107155</t>
  </si>
  <si>
    <t>722</t>
  </si>
  <si>
    <t>Zdravotechnika - vnitřní vodovod</t>
  </si>
  <si>
    <t>63</t>
  </si>
  <si>
    <t>722130801</t>
  </si>
  <si>
    <t xml:space="preserve">Demontáž potrubí z ocelových trubek pozinkovaných  závitových do DN 25</t>
  </si>
  <si>
    <t>788800017</t>
  </si>
  <si>
    <t>4+4+3+3</t>
  </si>
  <si>
    <t>64</t>
  </si>
  <si>
    <t>722174002</t>
  </si>
  <si>
    <t>Potrubí z plastových trubek z polypropylenu PPR svařovaných polyfúzně PN 16 (SDR 7,4) D 20 x 2,8</t>
  </si>
  <si>
    <t>-1338348506</t>
  </si>
  <si>
    <t>65</t>
  </si>
  <si>
    <t>722179191</t>
  </si>
  <si>
    <t xml:space="preserve">Příplatek k ceně rozvody vody z plastů  za práce malého rozsahu na zakázce do 20 m rozvodu</t>
  </si>
  <si>
    <t>soubor</t>
  </si>
  <si>
    <t>1824549973</t>
  </si>
  <si>
    <t>66</t>
  </si>
  <si>
    <t>722181222</t>
  </si>
  <si>
    <t xml:space="preserve">Ochrana potrubí  termoizolačními trubicemi z pěnového polyetylenu PE přilepenými v příčných a podélných spojích, tloušťky izolace přes 6 do 9 mm, vnitřního průměru izolace DN přes 22 do 45 mm</t>
  </si>
  <si>
    <t>-274381543</t>
  </si>
  <si>
    <t>67</t>
  </si>
  <si>
    <t>722190402</t>
  </si>
  <si>
    <t xml:space="preserve">Zřízení přípojek na potrubí  vyvedení a upevnění výpustek přes 25 do DN 50</t>
  </si>
  <si>
    <t>1675416012</t>
  </si>
  <si>
    <t>68</t>
  </si>
  <si>
    <t>722190901</t>
  </si>
  <si>
    <t xml:space="preserve">Opravy ostatní  uzavření nebo otevření vodovodního potrubí při opravách včetně vypuštění a napuštění</t>
  </si>
  <si>
    <t>1933680675</t>
  </si>
  <si>
    <t>69</t>
  </si>
  <si>
    <t>722220111</t>
  </si>
  <si>
    <t>Armatury s jedním závitem nástěnky pro výtokový ventil G 1/2"</t>
  </si>
  <si>
    <t>1685535405</t>
  </si>
  <si>
    <t>70</t>
  </si>
  <si>
    <t>722231071</t>
  </si>
  <si>
    <t>Armatury se dvěma závity ventily zpětné mosazné PN 10 do 110°C G 3/8"</t>
  </si>
  <si>
    <t>-336731010</t>
  </si>
  <si>
    <t>71</t>
  </si>
  <si>
    <t>722232012</t>
  </si>
  <si>
    <t>Armatury se dvěma závity kulové kohouty PN 16 do 120°C podomítkové vnitřní závit G 3/4"</t>
  </si>
  <si>
    <t>973400313</t>
  </si>
  <si>
    <t>72</t>
  </si>
  <si>
    <t>722232042</t>
  </si>
  <si>
    <t>Armatury se dvěma závity kulové kohouty PN 42 do 185 °C přímé vnitřní závit G 3/8"</t>
  </si>
  <si>
    <t>-1575189504</t>
  </si>
  <si>
    <t>73</t>
  </si>
  <si>
    <t>722232062</t>
  </si>
  <si>
    <t>Armatury se dvěma závity kulové kohouty PN 42 do 185 °C přímé vnitřní závit s vypouštěním G 3/4"</t>
  </si>
  <si>
    <t>-341169867</t>
  </si>
  <si>
    <t>74</t>
  </si>
  <si>
    <t>722239102</t>
  </si>
  <si>
    <t>Armatury se dvěma závity montáž vodovodních armatur se dvěma závity ostatních typů G 3/4"</t>
  </si>
  <si>
    <t>1430393777</t>
  </si>
  <si>
    <t>75</t>
  </si>
  <si>
    <t>31942737</t>
  </si>
  <si>
    <t>prodloužení mosaz 50mmx3/4"</t>
  </si>
  <si>
    <t>1832545561</t>
  </si>
  <si>
    <t>76</t>
  </si>
  <si>
    <t>31942807</t>
  </si>
  <si>
    <t>koleno potrubí-vnitřní závit mosaz 25x3/4"</t>
  </si>
  <si>
    <t>1598200308</t>
  </si>
  <si>
    <t>77</t>
  </si>
  <si>
    <t>31942666</t>
  </si>
  <si>
    <t>vsuvka mosaz 1"x1"</t>
  </si>
  <si>
    <t>194451316</t>
  </si>
  <si>
    <t>78</t>
  </si>
  <si>
    <t>31942745</t>
  </si>
  <si>
    <t>přechod vnější-vnitřní závit redukovaný mosaz 3/4"x3/4"</t>
  </si>
  <si>
    <t>743985474</t>
  </si>
  <si>
    <t>79</t>
  </si>
  <si>
    <t>31940002</t>
  </si>
  <si>
    <t>šroubení mosazné k vodoměrům 3/4"</t>
  </si>
  <si>
    <t>sada</t>
  </si>
  <si>
    <t>1999255994</t>
  </si>
  <si>
    <t>80</t>
  </si>
  <si>
    <t>722263212</t>
  </si>
  <si>
    <t>Vodoměry pro vodu do 100°C závitové horizontální vícevtokové mokroběžné G 3/4"x 190 mm Qn 2,5</t>
  </si>
  <si>
    <t>1314197721</t>
  </si>
  <si>
    <t>81</t>
  </si>
  <si>
    <t>722290226</t>
  </si>
  <si>
    <t xml:space="preserve">Zkoušky, proplach a desinfekce vodovodního potrubí  zkoušky těsnosti vodovodního potrubí závitového do DN 50</t>
  </si>
  <si>
    <t>-569284146</t>
  </si>
  <si>
    <t>82</t>
  </si>
  <si>
    <t>722290234</t>
  </si>
  <si>
    <t xml:space="preserve">Zkoušky, proplach a desinfekce vodovodního potrubí  proplach a desinfekce vodovodního potrubí do DN 80</t>
  </si>
  <si>
    <t>-955279181</t>
  </si>
  <si>
    <t>83</t>
  </si>
  <si>
    <t>998722101</t>
  </si>
  <si>
    <t xml:space="preserve">Přesun hmot pro vnitřní vodovod  stanovený z hmotnosti přesunovaného materiálu vodorovná dopravní vzdálenost do 50 m v objektech výšky do 6 m</t>
  </si>
  <si>
    <t>1027402609</t>
  </si>
  <si>
    <t>725</t>
  </si>
  <si>
    <t>Zdravotechnika - zařizovací předměty</t>
  </si>
  <si>
    <t>84</t>
  </si>
  <si>
    <t>725110811</t>
  </si>
  <si>
    <t xml:space="preserve">Demontáž klozetů  splachovacích s nádrží nebo tlakovým splachovačem</t>
  </si>
  <si>
    <t>-827071585</t>
  </si>
  <si>
    <t>85</t>
  </si>
  <si>
    <t>725112171</t>
  </si>
  <si>
    <t>Zařízení záchodů kombi klozety s hlubokým splachováním odpad vodorovný</t>
  </si>
  <si>
    <t>559381942</t>
  </si>
  <si>
    <t>86</t>
  </si>
  <si>
    <t>725210821</t>
  </si>
  <si>
    <t xml:space="preserve">Demontáž umyvadel  bez výtokových armatur umyvadel</t>
  </si>
  <si>
    <t>1683035347</t>
  </si>
  <si>
    <t>87</t>
  </si>
  <si>
    <t>725211617</t>
  </si>
  <si>
    <t>Umyvadla keramická bílá bez výtokových armatur připevněná na stěnu šrouby s krytem na sifon (polosloupem), šířka umyvadla 600 mm</t>
  </si>
  <si>
    <t>1093907647</t>
  </si>
  <si>
    <t>88</t>
  </si>
  <si>
    <t>725220842</t>
  </si>
  <si>
    <t xml:space="preserve">Demontáž van  ocelových volně stojících</t>
  </si>
  <si>
    <t>1052470066</t>
  </si>
  <si>
    <t>89</t>
  </si>
  <si>
    <t>725241113</t>
  </si>
  <si>
    <t>Sprchové vaničky akrylátové čtvercové 1000x1000 mm</t>
  </si>
  <si>
    <t>258585300</t>
  </si>
  <si>
    <t>90</t>
  </si>
  <si>
    <t>725244509</t>
  </si>
  <si>
    <t>Sprchové dveře a zástěny zástěny sprchové rohové čtvercové/obdélníkové rámové se skleněnou výplní tl. 4 a 5 mm dveře posuvné jednodílné, vstup z čela, na vaničku 1400x800 mm</t>
  </si>
  <si>
    <t>-1912494213</t>
  </si>
  <si>
    <t>91</t>
  </si>
  <si>
    <t>725311121</t>
  </si>
  <si>
    <t>Dřezy bez výtokových armatur jednoduché se zápachovou uzávěrkou nerezové s odkapávací plochou 560x480 mm a miskou</t>
  </si>
  <si>
    <t>-912560330</t>
  </si>
  <si>
    <t>92</t>
  </si>
  <si>
    <t>725530823</t>
  </si>
  <si>
    <t xml:space="preserve">Demontáž elektrických zásobníkových ohřívačů vody  tlakových od 50 do 200 l</t>
  </si>
  <si>
    <t>179436884</t>
  </si>
  <si>
    <t>93</t>
  </si>
  <si>
    <t>725532218</t>
  </si>
  <si>
    <t>Elektrické ohřívače zásobníkové beztlakové přepadové akumulační s pojistným ventilem závěsné vodorovné objem nádrže (příkon) 160 l (2,0 kW)</t>
  </si>
  <si>
    <t>-646518026</t>
  </si>
  <si>
    <t>94</t>
  </si>
  <si>
    <t>725820801</t>
  </si>
  <si>
    <t xml:space="preserve">Demontáž baterií  nástěnných do G 3/4</t>
  </si>
  <si>
    <t>1832134339</t>
  </si>
  <si>
    <t>95</t>
  </si>
  <si>
    <t>725821329</t>
  </si>
  <si>
    <t>Baterie dřezové stojánkové pákové s otáčivým ústím a délkou ramínka s vytahovací sprškou</t>
  </si>
  <si>
    <t>-769033663</t>
  </si>
  <si>
    <t>96</t>
  </si>
  <si>
    <t>725822613</t>
  </si>
  <si>
    <t>Baterie umyvadlové stojánkové pákové s výpustí</t>
  </si>
  <si>
    <t>-1384549787</t>
  </si>
  <si>
    <t>97</t>
  </si>
  <si>
    <t>725841312</t>
  </si>
  <si>
    <t>Baterie sprchové nástěnné pákové</t>
  </si>
  <si>
    <t>383836911</t>
  </si>
  <si>
    <t>98</t>
  </si>
  <si>
    <t>725850800</t>
  </si>
  <si>
    <t xml:space="preserve">Demontáž odpadních ventilů  všech připojovacích dimenzí</t>
  </si>
  <si>
    <t>1661972634</t>
  </si>
  <si>
    <t>99</t>
  </si>
  <si>
    <t>725851315</t>
  </si>
  <si>
    <t>Ventily odpadní pro zařizovací předměty dřezové s přepadem G 6/4"</t>
  </si>
  <si>
    <t>-829266011</t>
  </si>
  <si>
    <t>100</t>
  </si>
  <si>
    <t>725851325</t>
  </si>
  <si>
    <t>Ventily odpadní pro zařizovací předměty umyvadlové bez přepadu G 5/4"</t>
  </si>
  <si>
    <t>586064954</t>
  </si>
  <si>
    <t>101</t>
  </si>
  <si>
    <t>725860811</t>
  </si>
  <si>
    <t xml:space="preserve">Demontáž zápachových uzávěrek pro zařizovací předměty  jednoduchých</t>
  </si>
  <si>
    <t>1926192174</t>
  </si>
  <si>
    <t>102</t>
  </si>
  <si>
    <t>725861101</t>
  </si>
  <si>
    <t>Zápachové uzávěrky zařizovacích předmětů pro umyvadla DN 32</t>
  </si>
  <si>
    <t>2131584185</t>
  </si>
  <si>
    <t>103</t>
  </si>
  <si>
    <t>725865312</t>
  </si>
  <si>
    <t>Zápachové uzávěrky zařizovacích předmětů pro vany sprchových koutů s kulovým kloubem na odtoku DN 40/50 a odpadním ventilem</t>
  </si>
  <si>
    <t>-1049462547</t>
  </si>
  <si>
    <t>104</t>
  </si>
  <si>
    <t>725980123</t>
  </si>
  <si>
    <t xml:space="preserve">Dvířka  30/30</t>
  </si>
  <si>
    <t>-1774604534</t>
  </si>
  <si>
    <t>105</t>
  </si>
  <si>
    <t>998725101</t>
  </si>
  <si>
    <t xml:space="preserve">Přesun hmot pro zařizovací předměty  stanovený z hmotnosti přesunovaného materiálu vodorovná dopravní vzdálenost do 50 m v objektech výšky do 6 m</t>
  </si>
  <si>
    <t>-864541274</t>
  </si>
  <si>
    <t>731</t>
  </si>
  <si>
    <t>Ústřední vytápění - kotelny</t>
  </si>
  <si>
    <t>106</t>
  </si>
  <si>
    <t>731259614</t>
  </si>
  <si>
    <t>Kotle ocelové teplovodní elektrické závěsné přímotopné montáž elektrokotlů ostatních typů o výkonu do 18 kW</t>
  </si>
  <si>
    <t>162379477</t>
  </si>
  <si>
    <t>107</t>
  </si>
  <si>
    <t>48417006</t>
  </si>
  <si>
    <t>elektrokotel závěsný přímotopný 18kW</t>
  </si>
  <si>
    <t>-312722557</t>
  </si>
  <si>
    <t>733</t>
  </si>
  <si>
    <t>Ústřední vytápění - rozvodné potrubí</t>
  </si>
  <si>
    <t>108</t>
  </si>
  <si>
    <t>733120815</t>
  </si>
  <si>
    <t xml:space="preserve">Demontáž potrubí z trubek ocelových hladkých  Ø do 38</t>
  </si>
  <si>
    <t>1385612584</t>
  </si>
  <si>
    <t>109</t>
  </si>
  <si>
    <t>733223104</t>
  </si>
  <si>
    <t>Potrubí z trubek měděných tvrdých spojovaných měkkým pájením Ø 22/1</t>
  </si>
  <si>
    <t>-1031249917</t>
  </si>
  <si>
    <t>110</t>
  </si>
  <si>
    <t>733224224</t>
  </si>
  <si>
    <t>Potrubí z trubek měděných Příplatek k cenám za zhotovení přípojky z trubek měděných Ø 22/1</t>
  </si>
  <si>
    <t>1975134634</t>
  </si>
  <si>
    <t>111</t>
  </si>
  <si>
    <t>733291101</t>
  </si>
  <si>
    <t xml:space="preserve">Zkoušky těsnosti potrubí z trubek měděných  Ø do 35/1,5</t>
  </si>
  <si>
    <t>-1227240926</t>
  </si>
  <si>
    <t>112</t>
  </si>
  <si>
    <t>733890801</t>
  </si>
  <si>
    <t xml:space="preserve">Vnitrostaveništní přemístění vybouraných (demontovaných) hmot rozvodů potrubí  vodorovně do 100 m v objektech výšky do 6 m</t>
  </si>
  <si>
    <t>-1102395697</t>
  </si>
  <si>
    <t>113</t>
  </si>
  <si>
    <t>998733101</t>
  </si>
  <si>
    <t xml:space="preserve">Přesun hmot pro rozvody potrubí  stanovený z hmotnosti přesunovaného materiálu vodorovná dopravní vzdálenost do 50 m v objektech výšky do 6 m</t>
  </si>
  <si>
    <t>-1765745329</t>
  </si>
  <si>
    <t>734</t>
  </si>
  <si>
    <t>Ústřední vytápění - armatury</t>
  </si>
  <si>
    <t>114</t>
  </si>
  <si>
    <t>734211113</t>
  </si>
  <si>
    <t>Ventily odvzdušňovací závitové otopných těles PN 6 do 120°C G 3/8</t>
  </si>
  <si>
    <t>1949423583</t>
  </si>
  <si>
    <t>115</t>
  </si>
  <si>
    <t>734222813</t>
  </si>
  <si>
    <t>Ventily regulační závitové termostatické, s hlavicí ručního ovládání PN 16 do 110°C přímé chromované G 3/4</t>
  </si>
  <si>
    <t>-1803696445</t>
  </si>
  <si>
    <t>116</t>
  </si>
  <si>
    <t>734261234</t>
  </si>
  <si>
    <t>Šroubení topenářské PN 16 do 120°C přímé G 3/4</t>
  </si>
  <si>
    <t>519896009</t>
  </si>
  <si>
    <t>117</t>
  </si>
  <si>
    <t>734261407</t>
  </si>
  <si>
    <t>Šroubení připojovací armatury radiátorů VK PN 10 do 110°C, regulační uzavíratelné přímé G 3/4 x 18</t>
  </si>
  <si>
    <t>248984985</t>
  </si>
  <si>
    <t>118</t>
  </si>
  <si>
    <t>734261718</t>
  </si>
  <si>
    <t>Šroubení regulační radiátorové přímé s vypouštěním G 3/4</t>
  </si>
  <si>
    <t>-213793604</t>
  </si>
  <si>
    <t>119</t>
  </si>
  <si>
    <t>998734101</t>
  </si>
  <si>
    <t xml:space="preserve">Přesun hmot pro armatury  stanovený z hmotnosti přesunovaného materiálu vodorovná dopravní vzdálenost do 50 m v objektech výšky do 6 m</t>
  </si>
  <si>
    <t>1025479593</t>
  </si>
  <si>
    <t>735</t>
  </si>
  <si>
    <t>Ústřední vytápění - otopná tělesa</t>
  </si>
  <si>
    <t>120</t>
  </si>
  <si>
    <t>735151454</t>
  </si>
  <si>
    <t>Otopná tělesa panelová dvoudesková PN 1,0 MPa, T do 110°C s jednou přídavnou přestupní plochou výšky tělesa 500 mm stavební délky / výkonu 700 mm / 782 W</t>
  </si>
  <si>
    <t>1782345757</t>
  </si>
  <si>
    <t>121</t>
  </si>
  <si>
    <t>735151458</t>
  </si>
  <si>
    <t>Otopná tělesa panelová dvoudesková PN 1,0 MPa, T do 110°C s jednou přídavnou přestupní plochou výšky tělesa 500 mm stavební délky / výkonu 1100 mm / 1229 W</t>
  </si>
  <si>
    <t>1313848157</t>
  </si>
  <si>
    <t>122</t>
  </si>
  <si>
    <t>735151460</t>
  </si>
  <si>
    <t>Otopná tělesa panelová dvoudesková PN 1,0 MPa, T do 110°C s jednou přídavnou přestupní plochou výšky tělesa 500 mm stavební délky / výkonu 1400 mm / 1564 W</t>
  </si>
  <si>
    <t>1639799806</t>
  </si>
  <si>
    <t>123</t>
  </si>
  <si>
    <t>735151661</t>
  </si>
  <si>
    <t>Otopná tělesa panelová třídesková PN 1,0 MPa, T do 110°C se třemi přídavnými přestupními plochami výšky tělesa 500 mm stavební délky / výkonu 1600 mm / 3326 W</t>
  </si>
  <si>
    <t>-1967488115</t>
  </si>
  <si>
    <t>124</t>
  </si>
  <si>
    <t>735151821</t>
  </si>
  <si>
    <t xml:space="preserve">Demontáž otopných těles panelových  dvouřadých stavební délky do 1500 mm</t>
  </si>
  <si>
    <t>338027103</t>
  </si>
  <si>
    <t>125</t>
  </si>
  <si>
    <t>735511142</t>
  </si>
  <si>
    <t>Trubkové teplovodní podlahové vytápění regulační zařízení prostorový termostat programovatelný</t>
  </si>
  <si>
    <t>-904450020</t>
  </si>
  <si>
    <t>126</t>
  </si>
  <si>
    <t>998735101</t>
  </si>
  <si>
    <t xml:space="preserve">Přesun hmot pro otopná tělesa  stanovený z hmotnosti přesunovaného materiálu vodorovná dopravní vzdálenost do 50 m v objektech výšky do 6 m</t>
  </si>
  <si>
    <t>513618485</t>
  </si>
  <si>
    <t>741</t>
  </si>
  <si>
    <t>Elektroinstalace - silnoproud</t>
  </si>
  <si>
    <t>127</t>
  </si>
  <si>
    <t>741112061</t>
  </si>
  <si>
    <t>Montáž krabic elektroinstalačních bez napojení na trubky a lišty, demontáže a montáže víčka a přístroje přístrojových zapuštěných plastových kruhových</t>
  </si>
  <si>
    <t>-507081927</t>
  </si>
  <si>
    <t>128</t>
  </si>
  <si>
    <t>34571450</t>
  </si>
  <si>
    <t>krabice pod omítku PVC přístrojová kruhová D 70mm</t>
  </si>
  <si>
    <t>1239272586</t>
  </si>
  <si>
    <t>129</t>
  </si>
  <si>
    <t>741120001</t>
  </si>
  <si>
    <t>Montáž vodičů izolovaných měděných bez ukončení uložených pod omítku plných a laněných (např. CY), průřezu žíly 0,35 až 6 mm2</t>
  </si>
  <si>
    <t>-441546943</t>
  </si>
  <si>
    <t>130</t>
  </si>
  <si>
    <t>34140842</t>
  </si>
  <si>
    <t>vodič propojovací jádro Cu lanované izolace PVC 450/750V (H07V-R) 1x4mm2</t>
  </si>
  <si>
    <t>-2077969017</t>
  </si>
  <si>
    <t>30*1,15 "Přepočtené koeficientem množství</t>
  </si>
  <si>
    <t>131</t>
  </si>
  <si>
    <t>34140844</t>
  </si>
  <si>
    <t>vodič propojovací jádro Cu lanované izolace PVC 450/750V (H07V-R) 1x6mm2</t>
  </si>
  <si>
    <t>-1715918958</t>
  </si>
  <si>
    <t>12*1,15 "Přepočtené koeficientem množství</t>
  </si>
  <si>
    <t>132</t>
  </si>
  <si>
    <t>741122015</t>
  </si>
  <si>
    <t>Montáž kabelů měděných bez ukončení uložených pod omítku plných kulatých (např. CYKY), počtu a průřezu žil 3x1,5 mm2</t>
  </si>
  <si>
    <t>-1268824465</t>
  </si>
  <si>
    <t>133</t>
  </si>
  <si>
    <t>34111030</t>
  </si>
  <si>
    <t>kabel instalační jádro Cu plné izolace PVC plášť PVC 450/750V (CYKY) 3x1,5mm2</t>
  </si>
  <si>
    <t>-1321433574</t>
  </si>
  <si>
    <t>310*1,15 "Přepočtené koeficientem množství</t>
  </si>
  <si>
    <t>134</t>
  </si>
  <si>
    <t>741122016</t>
  </si>
  <si>
    <t>Montáž kabelů měděných bez ukončení uložených pod omítku plných kulatých (např. CYKY), počtu a průřezu žil 3x2,5 až 6 mm2</t>
  </si>
  <si>
    <t>-144582013</t>
  </si>
  <si>
    <t>135</t>
  </si>
  <si>
    <t>34111036</t>
  </si>
  <si>
    <t>kabel instalační jádro Cu plné izolace PVC plášť PVC 450/750V (CYKY) 3x2,5mm2</t>
  </si>
  <si>
    <t>-770084935</t>
  </si>
  <si>
    <t>285*1,15 "Přepočtené koeficientem množství</t>
  </si>
  <si>
    <t>136</t>
  </si>
  <si>
    <t>741122031</t>
  </si>
  <si>
    <t>Montáž kabelů měděných bez ukončení uložených pod omítku plných kulatých (např. CYKY), počtu a průřezu žil 5x1,5 až 2,5 mm2</t>
  </si>
  <si>
    <t>1474954124</t>
  </si>
  <si>
    <t>137</t>
  </si>
  <si>
    <t>34111090</t>
  </si>
  <si>
    <t>kabel instalační jádro Cu plné izolace PVC plášť PVC 450/750V (CYKY) 5x1,5mm2</t>
  </si>
  <si>
    <t>1555859208</t>
  </si>
  <si>
    <t>45*1,15 "Přepočtené koeficientem množství</t>
  </si>
  <si>
    <t>138</t>
  </si>
  <si>
    <t>741122032</t>
  </si>
  <si>
    <t>Montáž kabelů měděných bez ukončení uložených pod omítku plných kulatých (např. CYKY), počtu a průřezu žil 5x4 až 6 mm2</t>
  </si>
  <si>
    <t>720453342</t>
  </si>
  <si>
    <t>139</t>
  </si>
  <si>
    <t>34111100</t>
  </si>
  <si>
    <t>kabel instalační jádro Cu plné izolace PVC plášť PVC 450/750V (CYKY) 5x6mm2</t>
  </si>
  <si>
    <t>1131223613</t>
  </si>
  <si>
    <t>23*1,15 "Přepočtené koeficientem množství</t>
  </si>
  <si>
    <t>140</t>
  </si>
  <si>
    <t>741124731</t>
  </si>
  <si>
    <t>Montáž kabelů měděných ovládacích bez ukončení uložených pevně stíněných ovládacích s plným jádrem (např. JYTY) počtu a průměru žil 2 až 19x0,8 mm2</t>
  </si>
  <si>
    <t>1255585320</t>
  </si>
  <si>
    <t>141</t>
  </si>
  <si>
    <t>34121582</t>
  </si>
  <si>
    <t>kabel ovládací průmyslový stíněný laminovanou Al fólií s příložným Cu drátem jádro Cu plné izolace PVC plášť PVC 250V (JQTQ) 4x0,80mm2</t>
  </si>
  <si>
    <t>227788963</t>
  </si>
  <si>
    <t>21*1,15 "Přepočtené koeficientem množství</t>
  </si>
  <si>
    <t>142</t>
  </si>
  <si>
    <t>741210121</t>
  </si>
  <si>
    <t>Montáž rozváděčů litinových, hliníkových nebo plastových bez zapojení vodičů skříněk hmotnosti do 10 kg</t>
  </si>
  <si>
    <t>357697604</t>
  </si>
  <si>
    <t>143</t>
  </si>
  <si>
    <t>35713142</t>
  </si>
  <si>
    <t>rozvodnice zapuštěná, průhledné dveře, 4 řady, šířka 14 modulárních jednotek</t>
  </si>
  <si>
    <t>599054155</t>
  </si>
  <si>
    <t>144</t>
  </si>
  <si>
    <t>741310101</t>
  </si>
  <si>
    <t>Montáž spínačů jedno nebo dvoupólových polozapuštěných nebo zapuštěných se zapojením vodičů bezšroubové připojení vypínačů, řazení 1-jednopólových</t>
  </si>
  <si>
    <t>-223350188</t>
  </si>
  <si>
    <t>145</t>
  </si>
  <si>
    <t>34539064</t>
  </si>
  <si>
    <t>spínač jednopólový, řazení 1, s krytem, bez rámečku</t>
  </si>
  <si>
    <t>1947979660</t>
  </si>
  <si>
    <t>146</t>
  </si>
  <si>
    <t>34539059</t>
  </si>
  <si>
    <t>rámeček jednonásobný</t>
  </si>
  <si>
    <t>843516316</t>
  </si>
  <si>
    <t>147</t>
  </si>
  <si>
    <t>741311803</t>
  </si>
  <si>
    <t>Demontáž spínačů bez zachování funkčnosti (do suti) nástěnných, pro prostředí normální do 10 A, připojení bezšroubové do 2 svorek</t>
  </si>
  <si>
    <t>1624986356</t>
  </si>
  <si>
    <t>148</t>
  </si>
  <si>
    <t>741313005</t>
  </si>
  <si>
    <t>Montáž zásuvek domovních se zapojením vodičů bezšroubové připojení polozapuštěných nebo zapuštěných 10/16 A, provedení 2P + PE s ochrannými clonkami a přepěťovou ochranou</t>
  </si>
  <si>
    <t>100956819</t>
  </si>
  <si>
    <t>149</t>
  </si>
  <si>
    <t>34555201</t>
  </si>
  <si>
    <t>zásuvka zápustná dvojnásobná chráněná, šroubové svorky</t>
  </si>
  <si>
    <t>75996588</t>
  </si>
  <si>
    <t>150</t>
  </si>
  <si>
    <t>37451006</t>
  </si>
  <si>
    <t>přístroj zásuvky TV+R+SAT, koncový (typ EU 3303)</t>
  </si>
  <si>
    <t>1985812331</t>
  </si>
  <si>
    <t>151</t>
  </si>
  <si>
    <t>741315813</t>
  </si>
  <si>
    <t>Demontáž zásuvek bez zachování funkčnosti (do suti) domovních polozapuštěných nebo zapuštěných, pro prostředí normální do 16 A, připojení bezšroubové 2P+PE</t>
  </si>
  <si>
    <t>-759218091</t>
  </si>
  <si>
    <t>152</t>
  </si>
  <si>
    <t>741320103</t>
  </si>
  <si>
    <t>Montáž jističů se zapojením vodičů jednopólových nn do 25 A s krytem</t>
  </si>
  <si>
    <t>1952420232</t>
  </si>
  <si>
    <t>153</t>
  </si>
  <si>
    <t>35822109</t>
  </si>
  <si>
    <t>jistič 1pólový-charakteristika B 10A</t>
  </si>
  <si>
    <t>695042085</t>
  </si>
  <si>
    <t>154</t>
  </si>
  <si>
    <t>35822105</t>
  </si>
  <si>
    <t>jistič 1pólový-charakteristika B 2A</t>
  </si>
  <si>
    <t>1283289837</t>
  </si>
  <si>
    <t>155</t>
  </si>
  <si>
    <t>35822111</t>
  </si>
  <si>
    <t>jistič 1pólový-charakteristika B 16A</t>
  </si>
  <si>
    <t>1789025187</t>
  </si>
  <si>
    <t>741320133</t>
  </si>
  <si>
    <t>Montáž jističů se zapojením vodičů dvoupólových nn do 25 A s krytem</t>
  </si>
  <si>
    <t>-676619810</t>
  </si>
  <si>
    <t>157</t>
  </si>
  <si>
    <t>35822401</t>
  </si>
  <si>
    <t>jistič 3pólový-charakteristika B 16A</t>
  </si>
  <si>
    <t>153909608</t>
  </si>
  <si>
    <t>158</t>
  </si>
  <si>
    <t>741321042</t>
  </si>
  <si>
    <t>Montáž proudových chráničů se zapojením vodičů čtyřpólových nn do 63 A s krytem</t>
  </si>
  <si>
    <t>-616081263</t>
  </si>
  <si>
    <t>159</t>
  </si>
  <si>
    <t>M.0110</t>
  </si>
  <si>
    <t>chránič 4/40A/0,03A</t>
  </si>
  <si>
    <t>-275895749</t>
  </si>
  <si>
    <t>160</t>
  </si>
  <si>
    <t>741330001</t>
  </si>
  <si>
    <t>Montáž stykačů nn se zapojením vodičů stejnosměrných vestavných jednopólových do 40 A</t>
  </si>
  <si>
    <t>-2045886386</t>
  </si>
  <si>
    <t>161</t>
  </si>
  <si>
    <t>8500301040</t>
  </si>
  <si>
    <t>Stykač 25 A 230 V 1S Hager ERC 125</t>
  </si>
  <si>
    <t>1613967296</t>
  </si>
  <si>
    <t>162</t>
  </si>
  <si>
    <t>741330011</t>
  </si>
  <si>
    <t>Montáž stykačů nn se zapojením vodičů stejnosměrných vestavných dvou nebo třípólových do 40 A</t>
  </si>
  <si>
    <t>-454651396</t>
  </si>
  <si>
    <t>163</t>
  </si>
  <si>
    <t>8500301045</t>
  </si>
  <si>
    <t>Stykač 25 A 230 V, Hager ERC325</t>
  </si>
  <si>
    <t>857937018</t>
  </si>
  <si>
    <t>164</t>
  </si>
  <si>
    <t>741350011</t>
  </si>
  <si>
    <t>Montáž jednofázových transformátorů nn se zapojením vodičů vestavných 1x primár - 2x sekundár do 200 VA</t>
  </si>
  <si>
    <t>1952659576</t>
  </si>
  <si>
    <t>165</t>
  </si>
  <si>
    <t>37422104</t>
  </si>
  <si>
    <t>transformátor zvonkový 8VA 220/240V 8V 16VA 24</t>
  </si>
  <si>
    <t>435719347</t>
  </si>
  <si>
    <t>166</t>
  </si>
  <si>
    <t>741370002</t>
  </si>
  <si>
    <t>Montáž svítidel žárovkových se zapojením vodičů bytových nebo společenských místností stropních přisazených 1 zdroj se sklem</t>
  </si>
  <si>
    <t>1849176625</t>
  </si>
  <si>
    <t>167</t>
  </si>
  <si>
    <t>34825003</t>
  </si>
  <si>
    <t xml:space="preserve">svítidlo interiérové stropní přisazené kruhové  D 300-450mm 1900-2500lm</t>
  </si>
  <si>
    <t>-934327486</t>
  </si>
  <si>
    <t>168</t>
  </si>
  <si>
    <t>741810001</t>
  </si>
  <si>
    <t>Zkoušky a prohlídky elektrických rozvodů a zařízení celková prohlídka a vyhotovení revizní zprávy pro objem montážních prací do 100 tis. Kč</t>
  </si>
  <si>
    <t>-395463548</t>
  </si>
  <si>
    <t>169</t>
  </si>
  <si>
    <t>741854923</t>
  </si>
  <si>
    <t>Kontrola a zjištění stavu vedení vypnutí vedení (hlavním spínačem) se zajištěním proti nedovolenému zapnutí, s vyzkoušením vypnutého stavu vedení, zavěšením výstražné tabulky na zapínací mechanizmus (přístroj) s pozdějším opětovným zapnutím</t>
  </si>
  <si>
    <t>-1800201337</t>
  </si>
  <si>
    <t>170</t>
  </si>
  <si>
    <t>998741101</t>
  </si>
  <si>
    <t>Přesun hmot pro silnoproud stanovený z hmotnosti přesunovaného materiálu vodorovná dopravní vzdálenost do 50 m v objektech výšky do 6 m</t>
  </si>
  <si>
    <t>2004181659</t>
  </si>
  <si>
    <t>751</t>
  </si>
  <si>
    <t>Vzduchotechnika</t>
  </si>
  <si>
    <t>171</t>
  </si>
  <si>
    <t>751111271</t>
  </si>
  <si>
    <t xml:space="preserve">Montáž ventilátoru axiálního středotlakého  potrubního základního, průměru do 200 mm</t>
  </si>
  <si>
    <t>-1206397247</t>
  </si>
  <si>
    <t>172</t>
  </si>
  <si>
    <t>42914113</t>
  </si>
  <si>
    <t>ventilátor axiální stěnový skříň z plastu zpětná klapka a zpožděný doběh IP44 17W D 100mm</t>
  </si>
  <si>
    <t>1240539473</t>
  </si>
  <si>
    <t>173</t>
  </si>
  <si>
    <t>42914350</t>
  </si>
  <si>
    <t>konzola montážní ventilátoru radiálního 254x47mm</t>
  </si>
  <si>
    <t>1628414157</t>
  </si>
  <si>
    <t>174</t>
  </si>
  <si>
    <t>751510041</t>
  </si>
  <si>
    <t xml:space="preserve">Vzduchotechnické potrubí z pozinkovaného plechu  kruhové, trouba spirálně vinutá bez příruby, průměru do 100 mm</t>
  </si>
  <si>
    <t>-1516855765</t>
  </si>
  <si>
    <t>175</t>
  </si>
  <si>
    <t>751572101</t>
  </si>
  <si>
    <t>Závěs kruhového potrubí pomocí objímky, kotvené do betonu průměru potrubí do 100 mm</t>
  </si>
  <si>
    <t>891870487</t>
  </si>
  <si>
    <t>176</t>
  </si>
  <si>
    <t>42390171</t>
  </si>
  <si>
    <t>objímka s gumou Pz M8/M10 D 80mm</t>
  </si>
  <si>
    <t>-1399278363</t>
  </si>
  <si>
    <t>177</t>
  </si>
  <si>
    <t>42917520</t>
  </si>
  <si>
    <t>spona rychloupínací D 100mm</t>
  </si>
  <si>
    <t>-59788984</t>
  </si>
  <si>
    <t>178</t>
  </si>
  <si>
    <t>998751101</t>
  </si>
  <si>
    <t>Přesun hmot pro vzduchotechniku stanovený z hmotnosti přesunovaného materiálu vodorovná dopravní vzdálenost do 100 m v objektech výšky do 12 m</t>
  </si>
  <si>
    <t>-389393540</t>
  </si>
  <si>
    <t>762</t>
  </si>
  <si>
    <t>Konstrukce tesařské</t>
  </si>
  <si>
    <t>179</t>
  </si>
  <si>
    <t>762511262</t>
  </si>
  <si>
    <t>Podlahové konstrukce podkladové z dřevoštěpkových desek OSB jednovrstvých šroubovaných na pero a drážku nebroušených, tloušťky desky 12 mm</t>
  </si>
  <si>
    <t>-1511515883</t>
  </si>
  <si>
    <t>2,7*3,7+4,3*3,7+6,7*3,7+3,8*3,7+4*1,65+4,7*0,9</t>
  </si>
  <si>
    <t>180</t>
  </si>
  <si>
    <t>762511847</t>
  </si>
  <si>
    <t xml:space="preserve">Demontáž podlahové konstrukce podkladové  z dřevoštěpkových desek jednovrstvých šroubovaných na sraz, tloušťka desky přes 15 mm</t>
  </si>
  <si>
    <t>2017254546</t>
  </si>
  <si>
    <t>4,3*3,7+6,7*3,7+3,8*3,7</t>
  </si>
  <si>
    <t>181</t>
  </si>
  <si>
    <t>762595001</t>
  </si>
  <si>
    <t>Spojovací prostředky podlah a podkladových konstrukcí hřebíky, vruty</t>
  </si>
  <si>
    <t>-50982182</t>
  </si>
  <si>
    <t>182</t>
  </si>
  <si>
    <t>998762102</t>
  </si>
  <si>
    <t xml:space="preserve">Přesun hmot pro konstrukce tesařské  stanovený z hmotnosti přesunovaného materiálu vodorovná dopravní vzdálenost do 50 m v objektech výšky přes 6 do 12 m</t>
  </si>
  <si>
    <t>-509167471</t>
  </si>
  <si>
    <t>763</t>
  </si>
  <si>
    <t>Konstrukce suché výstavby</t>
  </si>
  <si>
    <t>183</t>
  </si>
  <si>
    <t>763111333</t>
  </si>
  <si>
    <t xml:space="preserve">Příčka ze sádrokartonových desek  s nosnou konstrukcí z jednoduchých ocelových profilů UW, CW jednoduše opláštěná deskou impregnovanou H2 tl. 12,5 mm, příčka tl. 100 mm, profil 75, s izolací, EI 30, Rw do 45 dB</t>
  </si>
  <si>
    <t>1832643999</t>
  </si>
  <si>
    <t>(3,2*3,7)-0,8*2"koupelna"</t>
  </si>
  <si>
    <t>184</t>
  </si>
  <si>
    <t>763131411</t>
  </si>
  <si>
    <t xml:space="preserve">Podhled ze sádrokartonových desek  dvouvrstvá zavěšená spodní konstrukce z ocelových profilů CD, UD jednoduše opláštěná deskou standardní A, tl. 12,5 mm, bez izolace</t>
  </si>
  <si>
    <t>-1695668936</t>
  </si>
  <si>
    <t>4,3*3,7+3,7*6,7+3,7*3,8+2,7*3,7+1,65*3,7+0,9*4,7</t>
  </si>
  <si>
    <t>185</t>
  </si>
  <si>
    <t>763131451</t>
  </si>
  <si>
    <t xml:space="preserve">Podhled ze sádrokartonových desek  dvouvrstvá zavěšená spodní konstrukce z ocelových profilů CD, UD jednoduše opláštěná deskou impregnovanou H2, tl. 12,5 mm, bez izolace</t>
  </si>
  <si>
    <t>-2024906663</t>
  </si>
  <si>
    <t>1,4*3,7"WC+sprcha"</t>
  </si>
  <si>
    <t>186</t>
  </si>
  <si>
    <t>763131751</t>
  </si>
  <si>
    <t xml:space="preserve">Podhled ze sádrokartonových desek  ostatní práce a konstrukce na podhledech ze sádrokartonových desek montáž parotěsné zábrany</t>
  </si>
  <si>
    <t>-1455252040</t>
  </si>
  <si>
    <t>75,085+5,180</t>
  </si>
  <si>
    <t>187</t>
  </si>
  <si>
    <t>28329274</t>
  </si>
  <si>
    <t>fólie PE vyztužená pro parotěsnou vrstvu (reakce na oheň - třída E) 110g/m2</t>
  </si>
  <si>
    <t>-1679505586</t>
  </si>
  <si>
    <t>80,265*1,1235 "Přepočtené koeficientem množství</t>
  </si>
  <si>
    <t>188</t>
  </si>
  <si>
    <t>763131752</t>
  </si>
  <si>
    <t xml:space="preserve">Podhled ze sádrokartonových desek  ostatní práce a konstrukce na podhledech ze sádrokartonových desek montáž jedné vrstvy tepelné izolace</t>
  </si>
  <si>
    <t>-1622053769</t>
  </si>
  <si>
    <t>189</t>
  </si>
  <si>
    <t>63152106</t>
  </si>
  <si>
    <t>pás tepelně izolační univerzální λ=0,032-0,033 tl 180mm</t>
  </si>
  <si>
    <t>1275042147</t>
  </si>
  <si>
    <t>80,265*1,02 "Přepočtené koeficientem množství</t>
  </si>
  <si>
    <t>190</t>
  </si>
  <si>
    <t>763131811</t>
  </si>
  <si>
    <t xml:space="preserve">Demontáž podhledu nebo samostatného požárního předělu ze sádrokartonových desek  s nosnou konstrukcí dvouvrstvou dřevěnou, opláštění jednoduché</t>
  </si>
  <si>
    <t>-1564952525</t>
  </si>
  <si>
    <t>80,235</t>
  </si>
  <si>
    <t>191</t>
  </si>
  <si>
    <t>998763201</t>
  </si>
  <si>
    <t xml:space="preserve">Přesun hmot pro dřevostavby  stanovený procentní sazbou (%) z ceny vodorovná dopravní vzdálenost do 50 m v objektech výšky přes 6 do 12 m</t>
  </si>
  <si>
    <t>%</t>
  </si>
  <si>
    <t>1850207912</t>
  </si>
  <si>
    <t>764</t>
  </si>
  <si>
    <t>Konstrukce klempířské</t>
  </si>
  <si>
    <t>192</t>
  </si>
  <si>
    <t>764002851</t>
  </si>
  <si>
    <t>Demontáž klempířských konstrukcí oplechování parapetů do suti</t>
  </si>
  <si>
    <t>750932562</t>
  </si>
  <si>
    <t>1,2*6</t>
  </si>
  <si>
    <t>193</t>
  </si>
  <si>
    <t>764216644</t>
  </si>
  <si>
    <t>Oplechování parapetů z pozinkovaného plechu s povrchovou úpravou rovných celoplošně lepené, bez rohů rš 330 mm</t>
  </si>
  <si>
    <t>-146541209</t>
  </si>
  <si>
    <t>1,3*6</t>
  </si>
  <si>
    <t>194</t>
  </si>
  <si>
    <t>998764102</t>
  </si>
  <si>
    <t>Přesun hmot pro konstrukce klempířské stanovený z hmotnosti přesunovaného materiálu vodorovná dopravní vzdálenost do 50 m v objektech výšky přes 6 do 12 m</t>
  </si>
  <si>
    <t>1088951730</t>
  </si>
  <si>
    <t>766</t>
  </si>
  <si>
    <t>Konstrukce truhlářské</t>
  </si>
  <si>
    <t>195</t>
  </si>
  <si>
    <t>766441821</t>
  </si>
  <si>
    <t>Demontáž parapetních desek dřevěných nebo plastových šířky do 300 mm délky přes 1 m</t>
  </si>
  <si>
    <t>-1425305638</t>
  </si>
  <si>
    <t>196</t>
  </si>
  <si>
    <t>766622132</t>
  </si>
  <si>
    <t>Montáž oken plastových včetně montáže rámu plochy přes 1 m2 otevíravých do zdiva, výšky přes 1,5 do 2,5 m</t>
  </si>
  <si>
    <t>554940856</t>
  </si>
  <si>
    <t>1,3*2,1*6</t>
  </si>
  <si>
    <t>197</t>
  </si>
  <si>
    <t>61140001</t>
  </si>
  <si>
    <t>okno plastové 3-kř otevíravé/sklopné dvojsklo přes plochu 1m2 v 1,5-2,5m,bílá, síť proti hmyzu</t>
  </si>
  <si>
    <t>1165563093</t>
  </si>
  <si>
    <t>198</t>
  </si>
  <si>
    <t>611732.D1</t>
  </si>
  <si>
    <t>dveře jednokřídlé dřevěné plné max rozměru otvoru 2,42m2 bezpečnostní třídy RC2</t>
  </si>
  <si>
    <t>-220331506</t>
  </si>
  <si>
    <t>2*1</t>
  </si>
  <si>
    <t>199</t>
  </si>
  <si>
    <t>766660001</t>
  </si>
  <si>
    <t>Montáž dveřních křídel dřevěných nebo plastových otevíravých do ocelové zárubně povrchově upravených jednokřídlových, šířky do 800 mm</t>
  </si>
  <si>
    <t>1617236061</t>
  </si>
  <si>
    <t>200</t>
  </si>
  <si>
    <t>61162080</t>
  </si>
  <si>
    <t>dveře jednokřídlé voštinové povrch laminátový částečně prosklené 800x1970-2100mm</t>
  </si>
  <si>
    <t>-346948995</t>
  </si>
  <si>
    <t>201</t>
  </si>
  <si>
    <t>766660411</t>
  </si>
  <si>
    <t>Montáž dveřních křídel dřevěných nebo plastových vchodových dveří včetně rámu do zdiva jednokřídlových bez nadsvětlíku</t>
  </si>
  <si>
    <t>1321661774</t>
  </si>
  <si>
    <t>202</t>
  </si>
  <si>
    <t>766660728</t>
  </si>
  <si>
    <t>Montáž dveřních doplňků dveřního kování interiérového zámku</t>
  </si>
  <si>
    <t>-1653030161</t>
  </si>
  <si>
    <t>203</t>
  </si>
  <si>
    <t>54924004</t>
  </si>
  <si>
    <t>zámek zadlabací 190/140/20 L cylinder</t>
  </si>
  <si>
    <t>-1622192066</t>
  </si>
  <si>
    <t>204</t>
  </si>
  <si>
    <t>54964110</t>
  </si>
  <si>
    <t>vložka zámková cylindrická oboustranná</t>
  </si>
  <si>
    <t>329288063</t>
  </si>
  <si>
    <t>205</t>
  </si>
  <si>
    <t>766660729</t>
  </si>
  <si>
    <t>Montáž dveřních doplňků dveřního kování interiérového štítku s klikou</t>
  </si>
  <si>
    <t>878328547</t>
  </si>
  <si>
    <t>206</t>
  </si>
  <si>
    <t>54914620</t>
  </si>
  <si>
    <t>kování dveřní vrchní klika včetně rozet a montážního materiálu R PZ nerez PK</t>
  </si>
  <si>
    <t>-954400814</t>
  </si>
  <si>
    <t>207</t>
  </si>
  <si>
    <t>766660731</t>
  </si>
  <si>
    <t>Montáž dveřních doplňků dveřního kování bezpečnostního zámku</t>
  </si>
  <si>
    <t>-38418552</t>
  </si>
  <si>
    <t>208</t>
  </si>
  <si>
    <t>54964150</t>
  </si>
  <si>
    <t>vložka zámková cylindrická oboustranná+4 klíče</t>
  </si>
  <si>
    <t>-192318680</t>
  </si>
  <si>
    <t>209</t>
  </si>
  <si>
    <t>54924010</t>
  </si>
  <si>
    <t>zámek zadlabací 5140/20PPN 1/2 - protipožární</t>
  </si>
  <si>
    <t>1897959390</t>
  </si>
  <si>
    <t>210</t>
  </si>
  <si>
    <t>766660733</t>
  </si>
  <si>
    <t>Montáž dveřních doplňků dveřního kování bezpečnostního štítku s klikou</t>
  </si>
  <si>
    <t>1434186187</t>
  </si>
  <si>
    <t>211</t>
  </si>
  <si>
    <t>54914632</t>
  </si>
  <si>
    <t>kování dveřní vrchní kování bezpečnostní včetně štítu PZ 72 klika-klika F4 krytka</t>
  </si>
  <si>
    <t>-23280825</t>
  </si>
  <si>
    <t>212</t>
  </si>
  <si>
    <t>766682111</t>
  </si>
  <si>
    <t xml:space="preserve">Montáž zárubní dřevěných, plastových nebo z lamina  obložkových, pro dveře jednokřídlové, tloušťky stěny do 170 mm</t>
  </si>
  <si>
    <t>-2059345849</t>
  </si>
  <si>
    <t>213</t>
  </si>
  <si>
    <t>61182319</t>
  </si>
  <si>
    <t>zárubeň jednokřídlá obložková s laminátovým povrchem a protipožární úpravou tl stěny 160-250mm rozměru 600-1100/1970, 2100mm</t>
  </si>
  <si>
    <t>249410213</t>
  </si>
  <si>
    <t>214</t>
  </si>
  <si>
    <t>766682112</t>
  </si>
  <si>
    <t xml:space="preserve">Montáž zárubní dřevěných, plastových nebo z lamina  obložkových, pro dveře jednokřídlové, tloušťky stěny přes 170 do 350 mm</t>
  </si>
  <si>
    <t>189377399</t>
  </si>
  <si>
    <t>215</t>
  </si>
  <si>
    <t>61182315</t>
  </si>
  <si>
    <t>zárubeň jednokřídlá obložková s fóliovým povrchem a protipožární úpravou tl stěny 260-350mm rozměru 600-1100/1970, 2100mm</t>
  </si>
  <si>
    <t>-1228333011</t>
  </si>
  <si>
    <t>216</t>
  </si>
  <si>
    <t>766682113</t>
  </si>
  <si>
    <t xml:space="preserve">Montáž zárubní dřevěných, plastových nebo z lamina  obložkových, pro dveře jednokřídlové, tloušťky stěny přes 350 mm</t>
  </si>
  <si>
    <t>-597889059</t>
  </si>
  <si>
    <t>217</t>
  </si>
  <si>
    <t>61182322</t>
  </si>
  <si>
    <t>zárubeň jednokřídlá obložková s laminátovým povrchem a protipožární úpravou tl stěny 460-500mm rozměru 600-1100/1970mm</t>
  </si>
  <si>
    <t>-891876059</t>
  </si>
  <si>
    <t>218</t>
  </si>
  <si>
    <t>766694112</t>
  </si>
  <si>
    <t>Montáž ostatních truhlářských konstrukcí parapetních desek dřevěných nebo plastových šířky do 300 mm, délky přes 1000 do 1600 mm</t>
  </si>
  <si>
    <t>-1258549660</t>
  </si>
  <si>
    <t>219</t>
  </si>
  <si>
    <t>60794102</t>
  </si>
  <si>
    <t>parapet dřevotřískový vnitřní povrch laminátový š 260mm</t>
  </si>
  <si>
    <t>-201621342</t>
  </si>
  <si>
    <t>6*1,5</t>
  </si>
  <si>
    <t>220</t>
  </si>
  <si>
    <t>766695212</t>
  </si>
  <si>
    <t>Montáž ostatních truhlářských konstrukcí prahů dveří jednokřídlových, šířky do 100 mm</t>
  </si>
  <si>
    <t>-1687084987</t>
  </si>
  <si>
    <t>221</t>
  </si>
  <si>
    <t>61187161</t>
  </si>
  <si>
    <t>práh dveřní dřevěný dubový tl 20mm dl 820mm š 150mm</t>
  </si>
  <si>
    <t>890908040</t>
  </si>
  <si>
    <t>222</t>
  </si>
  <si>
    <t>766811116</t>
  </si>
  <si>
    <t>Montáž kuchyňských linek korpusu spodních skříněk na nožičky (včetně vyrovnání), šířky jednoho dílu přes 600 do 1200 mm</t>
  </si>
  <si>
    <t>1143493761</t>
  </si>
  <si>
    <t>223</t>
  </si>
  <si>
    <t>766811141</t>
  </si>
  <si>
    <t>Montáž kuchyňských linek korpusu horních skříněk Příplatek k ceně za usazení vestavěných spotřebičů trouby</t>
  </si>
  <si>
    <t>-2126777860</t>
  </si>
  <si>
    <t>224</t>
  </si>
  <si>
    <t>766811144</t>
  </si>
  <si>
    <t>Montáž kuchyňských linek korpusu horních skříněk Příplatek k ceně za usazení vestavěných spotřebičů digestoře</t>
  </si>
  <si>
    <t>-775308783</t>
  </si>
  <si>
    <t>225</t>
  </si>
  <si>
    <t>766811152</t>
  </si>
  <si>
    <t>Montáž kuchyňských linek korpusu horních skříněk šroubovaných na stěnu, šířky jednoho dílu přes 600 do 1200 mm</t>
  </si>
  <si>
    <t>674335443</t>
  </si>
  <si>
    <t>226</t>
  </si>
  <si>
    <t>M615101</t>
  </si>
  <si>
    <t>kuchyňská linka včetně sporáku, digestoře a dřezu</t>
  </si>
  <si>
    <t>-875168800</t>
  </si>
  <si>
    <t>227</t>
  </si>
  <si>
    <t>998766101</t>
  </si>
  <si>
    <t>Přesun hmot pro konstrukce truhlářské stanovený z hmotnosti přesunovaného materiálu vodorovná dopravní vzdálenost do 50 m v objektech výšky do 6 m</t>
  </si>
  <si>
    <t>788292225</t>
  </si>
  <si>
    <t>771</t>
  </si>
  <si>
    <t>Podlahy z dlaždic</t>
  </si>
  <si>
    <t>228</t>
  </si>
  <si>
    <t>771111011</t>
  </si>
  <si>
    <t>Příprava podkladu před provedením dlažby vysátí podlah</t>
  </si>
  <si>
    <t>1676343372</t>
  </si>
  <si>
    <t>1,4*3,7+1,6*3,7</t>
  </si>
  <si>
    <t>229</t>
  </si>
  <si>
    <t>771121011</t>
  </si>
  <si>
    <t>Příprava podkladu před provedením dlažby nátěr penetrační na podlahu</t>
  </si>
  <si>
    <t>-2084319913</t>
  </si>
  <si>
    <t>230</t>
  </si>
  <si>
    <t>771151024</t>
  </si>
  <si>
    <t>Příprava podkladu před provedením dlažby samonivelační stěrka min.pevnosti 30 MPa, tloušťky přes 8 do 10 mm</t>
  </si>
  <si>
    <t>165170467</t>
  </si>
  <si>
    <t>231</t>
  </si>
  <si>
    <t>771474112</t>
  </si>
  <si>
    <t>Montáž soklů z dlaždic keramických lepených flexibilním lepidlem rovných, výšky přes 65 do 90 mm</t>
  </si>
  <si>
    <t>406398104</t>
  </si>
  <si>
    <t>4+0,5+4,6+1+3,5</t>
  </si>
  <si>
    <t>232</t>
  </si>
  <si>
    <t>59761271</t>
  </si>
  <si>
    <t>sokl-dlažba keramická slinutá hladká do interiéru i exteriéru 600x72mm</t>
  </si>
  <si>
    <t>431909266</t>
  </si>
  <si>
    <t>13,6*2,475 "Přepočtené koeficientem množství</t>
  </si>
  <si>
    <t>233</t>
  </si>
  <si>
    <t>771574112</t>
  </si>
  <si>
    <t>Montáž podlah z dlaždic keramických lepených flexibilním lepidlem maloformátových hladkých přes 9 do 12 ks/m2</t>
  </si>
  <si>
    <t>-164581684</t>
  </si>
  <si>
    <t>234</t>
  </si>
  <si>
    <t>59761433</t>
  </si>
  <si>
    <t>dlažba keramická slinutá hladká do interiéru i exteriéru pro vysoké mechanické namáhání přes 9 do 12ks/m2 tl 15mm</t>
  </si>
  <si>
    <t>-670927033</t>
  </si>
  <si>
    <t>11,1*1,1 "Přepočtené koeficientem množství</t>
  </si>
  <si>
    <t>235</t>
  </si>
  <si>
    <t>771591115</t>
  </si>
  <si>
    <t>Podlahy - dokončovací práce spárování silikonem</t>
  </si>
  <si>
    <t>2078615440</t>
  </si>
  <si>
    <t>3,7+3+1,4+1,4+3,7+3,2</t>
  </si>
  <si>
    <t>236</t>
  </si>
  <si>
    <t>998771101</t>
  </si>
  <si>
    <t>Přesun hmot pro podlahy z dlaždic stanovený z hmotnosti přesunovaného materiálu vodorovná dopravní vzdálenost do 50 m v objektech výšky do 6 m</t>
  </si>
  <si>
    <t>-168513527</t>
  </si>
  <si>
    <t>776</t>
  </si>
  <si>
    <t>Podlahy povlakové</t>
  </si>
  <si>
    <t>237</t>
  </si>
  <si>
    <t>776111115</t>
  </si>
  <si>
    <t>Příprava podkladu broušení podlah stávajícího podkladu před litím stěrky</t>
  </si>
  <si>
    <t>831043609</t>
  </si>
  <si>
    <t>77,580</t>
  </si>
  <si>
    <t>238</t>
  </si>
  <si>
    <t>776111311</t>
  </si>
  <si>
    <t>Příprava podkladu vysátí podlah</t>
  </si>
  <si>
    <t>-1239764677</t>
  </si>
  <si>
    <t>239</t>
  </si>
  <si>
    <t>776201812</t>
  </si>
  <si>
    <t>Demontáž povlakových podlahovin lepených ručně s podložkou</t>
  </si>
  <si>
    <t>1289771038</t>
  </si>
  <si>
    <t>240</t>
  </si>
  <si>
    <t>776222111</t>
  </si>
  <si>
    <t>Montáž podlahovin z PVC lepením 2-složkovým lepidlem (do vlhkých prostor) z pásů</t>
  </si>
  <si>
    <t>1825874050</t>
  </si>
  <si>
    <t>241</t>
  </si>
  <si>
    <t>28411011</t>
  </si>
  <si>
    <t>PVC vinyl heterogenní zátěžová akustické antibakteriální tl 2,60mm, nášlapná vrstva 0,70 mm, R10, zátěž 34/43, otlak do 0,06 mm, útlum 15dB, Bfl S1</t>
  </si>
  <si>
    <t>1108286375</t>
  </si>
  <si>
    <t>77,58*1,1 "Přepočtené koeficientem množství</t>
  </si>
  <si>
    <t>242</t>
  </si>
  <si>
    <t>776223112</t>
  </si>
  <si>
    <t>Montáž podlahovin z PVC spoj podlah svařováním za studena</t>
  </si>
  <si>
    <t>973746152</t>
  </si>
  <si>
    <t>3,8*2+6,7*2+3,7*2+3,7</t>
  </si>
  <si>
    <t>243</t>
  </si>
  <si>
    <t>776410811</t>
  </si>
  <si>
    <t>Demontáž soklíků nebo lišt pryžových nebo plastových</t>
  </si>
  <si>
    <t>-938076077</t>
  </si>
  <si>
    <t>(3,8+3,7)*2+(6,7+3,7)*2+(4,3+3,7)*2"3xpokoj"</t>
  </si>
  <si>
    <t>1,6+2,7+2,7+1"chodba"</t>
  </si>
  <si>
    <t>2,7+3,7+2+1"kuchyň"</t>
  </si>
  <si>
    <t>244</t>
  </si>
  <si>
    <t>776411111</t>
  </si>
  <si>
    <t>Montáž soklíků lepením obvodových, výšky do 80 mm</t>
  </si>
  <si>
    <t>-560081720</t>
  </si>
  <si>
    <t>69,20</t>
  </si>
  <si>
    <t>245</t>
  </si>
  <si>
    <t>28411009</t>
  </si>
  <si>
    <t>lišta soklová PVC 18x80mm</t>
  </si>
  <si>
    <t>-428730104</t>
  </si>
  <si>
    <t>69,2*1,02 "Přepočtené koeficientem množství</t>
  </si>
  <si>
    <t>246</t>
  </si>
  <si>
    <t>776421312</t>
  </si>
  <si>
    <t>Montáž lišt přechodových šroubovaných</t>
  </si>
  <si>
    <t>661698757</t>
  </si>
  <si>
    <t>247</t>
  </si>
  <si>
    <t>55343115</t>
  </si>
  <si>
    <t>profil přechodový Al narážecí 30mm dub, buk, javor, třešeň</t>
  </si>
  <si>
    <t>-2061291704</t>
  </si>
  <si>
    <t>5*1,02 "Přepočtené koeficientem množství</t>
  </si>
  <si>
    <t>248</t>
  </si>
  <si>
    <t>998776101</t>
  </si>
  <si>
    <t xml:space="preserve">Přesun hmot pro podlahy povlakové  stanovený z hmotnosti přesunovaného materiálu vodorovná dopravní vzdálenost do 50 m v objektech výšky do 6 m</t>
  </si>
  <si>
    <t>1368965923</t>
  </si>
  <si>
    <t>781</t>
  </si>
  <si>
    <t>Dokončovací práce - obklady</t>
  </si>
  <si>
    <t>249</t>
  </si>
  <si>
    <t>781111011</t>
  </si>
  <si>
    <t>Příprava podkladu před provedením obkladu oprášení (ometení) stěny</t>
  </si>
  <si>
    <t>1893107070</t>
  </si>
  <si>
    <t>4,2*0,6+3,7*2,1+1,4*2*2,1+3,7*2,1-0,7*2</t>
  </si>
  <si>
    <t>250</t>
  </si>
  <si>
    <t>781121011</t>
  </si>
  <si>
    <t>Příprava podkladu před provedením obkladu nátěr penetrační na stěnu</t>
  </si>
  <si>
    <t>304373090</t>
  </si>
  <si>
    <t>251</t>
  </si>
  <si>
    <t>781474112</t>
  </si>
  <si>
    <t>Montáž obkladů vnitřních stěn z dlaždic keramických lepených flexibilním lepidlem maloformátových hladkých přes 9 do 12 ks/m2</t>
  </si>
  <si>
    <t>-1014535149</t>
  </si>
  <si>
    <t>252</t>
  </si>
  <si>
    <t>59761071</t>
  </si>
  <si>
    <t>obklad keramický hladký přes 12 do 19ks/m2</t>
  </si>
  <si>
    <t>-1733975486</t>
  </si>
  <si>
    <t>22,54*1,1 "Přepočtené koeficientem množství</t>
  </si>
  <si>
    <t>253</t>
  </si>
  <si>
    <t>781493111</t>
  </si>
  <si>
    <t>Obklad - dokončující práce profily ukončovací lepené standardním lepidlem rohové</t>
  </si>
  <si>
    <t>1501988649</t>
  </si>
  <si>
    <t>2,1*4+0,6</t>
  </si>
  <si>
    <t>254</t>
  </si>
  <si>
    <t>781493511</t>
  </si>
  <si>
    <t>Obklad - dokončující práce profily ukončovací lepené standardním lepidlem ukončovací</t>
  </si>
  <si>
    <t>62986947</t>
  </si>
  <si>
    <t>3,7+3,7+1,4+1-4-0,7+2+2+0,6*3+4,2+4,2</t>
  </si>
  <si>
    <t>255</t>
  </si>
  <si>
    <t>998781101</t>
  </si>
  <si>
    <t xml:space="preserve">Přesun hmot pro obklady keramické  stanovený z hmotnosti přesunovaného materiálu vodorovná dopravní vzdálenost do 50 m v objektech výšky do 6 m</t>
  </si>
  <si>
    <t>1594894501</t>
  </si>
  <si>
    <t>784</t>
  </si>
  <si>
    <t>Dokončovací práce - malby a tapety</t>
  </si>
  <si>
    <t>256</t>
  </si>
  <si>
    <t>784121001</t>
  </si>
  <si>
    <t>Oškrabání malby v místnostech výšky do 3,80 m</t>
  </si>
  <si>
    <t>-2072139986</t>
  </si>
  <si>
    <t>(4,2+4,2+3,7+3,7)*3,2-(1,3*2)-(0,8*2*2)"kuchyně"</t>
  </si>
  <si>
    <t>(4,3+4,3+3,7+3,7)*3,2-(1,3*2)-(0,8*2*2)"pokoj1"</t>
  </si>
  <si>
    <t>(6,7+6,7+3,7+3,7)*3,2-(1,3*2)-(0,8*2*2)"pokoj2"</t>
  </si>
  <si>
    <t>(3,8+3,8+3,7+3,7)*3,2-(1,3*2)-(0,8*2)"pokoj3"</t>
  </si>
  <si>
    <t>(8+8+1,65+1,65)*3,4-(0,9*2*2)-(0,8*2)+3,6*1,6"chodba"</t>
  </si>
  <si>
    <t>(4,7+4,7+0,9+0,9)*3,4-(1,3*2*2)-(0,8*2)"sklad"</t>
  </si>
  <si>
    <t>257</t>
  </si>
  <si>
    <t>784121011</t>
  </si>
  <si>
    <t>Rozmývání podkladu po oškrabání malby v místnostech výšky do 3,80 m</t>
  </si>
  <si>
    <t>-1954348530</t>
  </si>
  <si>
    <t>258</t>
  </si>
  <si>
    <t>784181001</t>
  </si>
  <si>
    <t>Pačokování jednonásobné v místnostech výšky do 3,80 m</t>
  </si>
  <si>
    <t>-996900581</t>
  </si>
  <si>
    <t>292,180-(1,4+1,4+3,7+3,7)*1,4-4,2*0,6</t>
  </si>
  <si>
    <t>259</t>
  </si>
  <si>
    <t>784211101</t>
  </si>
  <si>
    <t>Malby z malířských směsí oděruvzdorných za mokra dvojnásobné, bílé za mokra oděruvzdorné výborně v místnostech výšky do 3,80 m</t>
  </si>
  <si>
    <t>1492402606</t>
  </si>
  <si>
    <t>275,380+4,1*3,7+4,3*3,7*6,7*3,7+3,7*3,8+8,0*1,65+4,7*0,9</t>
  </si>
  <si>
    <t>786</t>
  </si>
  <si>
    <t>Dokončovací práce - čalounické úpravy</t>
  </si>
  <si>
    <t>260</t>
  </si>
  <si>
    <t>786624111</t>
  </si>
  <si>
    <t xml:space="preserve">Montáž zastiňujících žaluzií  lamelových do oken zdvojených otevíravých, sklápěcích nebo vyklápěcích dřevěných</t>
  </si>
  <si>
    <t>-1601843715</t>
  </si>
  <si>
    <t>261</t>
  </si>
  <si>
    <t>55346200</t>
  </si>
  <si>
    <t>žaluzie horizontální interiérové</t>
  </si>
  <si>
    <t>1622983503</t>
  </si>
  <si>
    <t>262</t>
  </si>
  <si>
    <t>998786101</t>
  </si>
  <si>
    <t>Přesun hmot pro stínění a čalounické úpravy stanovený z hmotnosti přesunovaného materiálu vodorovná dopravní vzdálenost do 50 m v objektech výšky (hloubky) do 6 m</t>
  </si>
  <si>
    <t>-994423854</t>
  </si>
  <si>
    <t>Práce a dodávky M</t>
  </si>
  <si>
    <t>22-M</t>
  </si>
  <si>
    <t>Montáže technologických zařízení pro dopravní stavby</t>
  </si>
  <si>
    <t>263</t>
  </si>
  <si>
    <t>220280221</t>
  </si>
  <si>
    <t>Montáž kabelu uloženého v trubkách nebo v lištách včetně odvinutí kabelu z bubnu, natáhnutí, odříznutí, zaizolování a zatažení do trubek nebo lišt, pročištění trubky, prozvonění a označení kabelu SYKFY 5 x 2 x 0,5 mm</t>
  </si>
  <si>
    <t>-35648316</t>
  </si>
  <si>
    <t>264</t>
  </si>
  <si>
    <t>220320201</t>
  </si>
  <si>
    <t>Montáž zvonku pro vnitřní použití na střídavý nebo stejnosměrný proud napětí 3 až 24 V</t>
  </si>
  <si>
    <t>-1930417855</t>
  </si>
  <si>
    <t>265</t>
  </si>
  <si>
    <t>37414130</t>
  </si>
  <si>
    <t>zvonek bytový</t>
  </si>
  <si>
    <t>1675183448</t>
  </si>
  <si>
    <t>HZS</t>
  </si>
  <si>
    <t>Hodinové zúčtovací sazby</t>
  </si>
  <si>
    <t>266</t>
  </si>
  <si>
    <t>HZS1332</t>
  </si>
  <si>
    <t xml:space="preserve">Hodinové zúčtovací sazby profesí HSV  provádění konstrukcí montér konstrukcí specialista</t>
  </si>
  <si>
    <t>hod</t>
  </si>
  <si>
    <t>512</t>
  </si>
  <si>
    <t>-2137024888</t>
  </si>
  <si>
    <t>267</t>
  </si>
  <si>
    <t>HZS2172</t>
  </si>
  <si>
    <t xml:space="preserve">Hodinové zúčtovací sazby profesí PSV  provádění stavebních konstrukcí sádrokartonář odborný</t>
  </si>
  <si>
    <t>-636362015</t>
  </si>
  <si>
    <t>268</t>
  </si>
  <si>
    <t>HZS2222</t>
  </si>
  <si>
    <t xml:space="preserve">Hodinové zúčtovací sazby profesí PSV  provádění stavebních instalací topenář odborný</t>
  </si>
  <si>
    <t>-1583217431</t>
  </si>
  <si>
    <t>269</t>
  </si>
  <si>
    <t>HZS2232</t>
  </si>
  <si>
    <t xml:space="preserve">Hodinové zúčtovací sazby profesí PSV  provádění stavebních instalací elektrikář odborný</t>
  </si>
  <si>
    <t>793084251</t>
  </si>
  <si>
    <t>270</t>
  </si>
  <si>
    <t>HZS2331</t>
  </si>
  <si>
    <t xml:space="preserve">Hodinové zúčtovací sazby profesí PSV  úpravy povrchů a podlahy podlahář</t>
  </si>
  <si>
    <t>-1261934881</t>
  </si>
  <si>
    <t>VRN</t>
  </si>
  <si>
    <t>Vedlejší rozpočtové náklady</t>
  </si>
  <si>
    <t>VRN1</t>
  </si>
  <si>
    <t>Průzkumné, geodetické a projektové práce</t>
  </si>
  <si>
    <t>271</t>
  </si>
  <si>
    <t>013254000</t>
  </si>
  <si>
    <t>Dokumentace skutečného provedení stavby</t>
  </si>
  <si>
    <t>Kč</t>
  </si>
  <si>
    <t>1024</t>
  </si>
  <si>
    <t>679718211</t>
  </si>
  <si>
    <t>VRN3</t>
  </si>
  <si>
    <t>Zařízení staveniště</t>
  </si>
  <si>
    <t>272</t>
  </si>
  <si>
    <t>030001000</t>
  </si>
  <si>
    <t>kpl</t>
  </si>
  <si>
    <t>46996745</t>
  </si>
  <si>
    <t>VRN7</t>
  </si>
  <si>
    <t>Provozní vlivy</t>
  </si>
  <si>
    <t>273</t>
  </si>
  <si>
    <t>070001000</t>
  </si>
  <si>
    <t>-780458882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</si>
</sst>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37</v>
      </c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4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4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4" t="s">
        <v>48</v>
      </c>
      <c r="AI60" s="41"/>
      <c r="AJ60" s="41"/>
      <c r="AK60" s="41"/>
      <c r="AL60" s="41"/>
      <c r="AM60" s="64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4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4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4" t="s">
        <v>48</v>
      </c>
      <c r="AI75" s="41"/>
      <c r="AJ75" s="41"/>
      <c r="AK75" s="41"/>
      <c r="AL75" s="41"/>
      <c r="AM75" s="64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3"/>
      <c r="BE77" s="37"/>
    </row>
    <row r="81" s="2" customFormat="1" ht="6.96" customHeight="1">
      <c r="A81" s="37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65422001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Velešín - oprava bytové části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8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9" t="str">
        <f>IF(AN8= "","",AN8)</f>
        <v>3. 1. 2022</v>
      </c>
      <c r="AN87" s="79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1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80" t="str">
        <f>IF(E17="","",E17)</f>
        <v xml:space="preserve"> </v>
      </c>
      <c r="AN89" s="71"/>
      <c r="AO89" s="71"/>
      <c r="AP89" s="71"/>
      <c r="AQ89" s="39"/>
      <c r="AR89" s="43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1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80" t="str">
        <f>IF(E20="","",E20)</f>
        <v xml:space="preserve"> </v>
      </c>
      <c r="AN90" s="71"/>
      <c r="AO90" s="71"/>
      <c r="AP90" s="71"/>
      <c r="AQ90" s="39"/>
      <c r="AR90" s="43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7"/>
    </row>
    <row r="92" s="2" customFormat="1" ht="29.28" customHeight="1">
      <c r="A92" s="37"/>
      <c r="B92" s="38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3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7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Velešín - oprava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'SO 01 - Velešín - oprava ...'!P150</f>
        <v>0</v>
      </c>
      <c r="AV95" s="128">
        <f>'SO 01 - Velešín - oprava ...'!J33</f>
        <v>0</v>
      </c>
      <c r="AW95" s="128">
        <f>'SO 01 - Velešín - oprava ...'!J34</f>
        <v>0</v>
      </c>
      <c r="AX95" s="128">
        <f>'SO 01 - Velešín - oprava ...'!J35</f>
        <v>0</v>
      </c>
      <c r="AY95" s="128">
        <f>'SO 01 - Velešín - oprava ...'!J36</f>
        <v>0</v>
      </c>
      <c r="AZ95" s="128">
        <f>'SO 01 - Velešín - oprava ...'!F33</f>
        <v>0</v>
      </c>
      <c r="BA95" s="128">
        <f>'SO 01 - Velešín - oprava ...'!F34</f>
        <v>0</v>
      </c>
      <c r="BB95" s="128">
        <f>'SO 01 - Velešín - oprava ...'!F35</f>
        <v>0</v>
      </c>
      <c r="BC95" s="128">
        <f>'SO 01 - Velešín - oprava ...'!F36</f>
        <v>0</v>
      </c>
      <c r="BD95" s="130">
        <f>'SO 01 - Velešín - oprava ...'!F37</f>
        <v>0</v>
      </c>
      <c r="BE95" s="7"/>
      <c r="BT95" s="131" t="s">
        <v>80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80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YWokToDOVDKCNT22LDxv1BVA6+rvyAU4TO2TKQ7T3ghwc7BJEm3z8H2CH/reEdigr+zrydwaJVtOmv91KKmhAw==" hashValue="XqpG586idaWHsEeRzAdtovATPS/UIFmu0zIa6rkC9gRKBSQBXldPFEc6FlqmYE3cHirZw2DFj7pojeWoIZZUC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Velešín - oprav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9"/>
      <c r="AT3" s="16" t="s">
        <v>80</v>
      </c>
    </row>
    <row r="4" s="1" customFormat="1" ht="24.96" customHeight="1">
      <c r="B4" s="19"/>
      <c r="D4" s="134" t="s">
        <v>82</v>
      </c>
      <c r="L4" s="19"/>
      <c r="M4" s="135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36" t="s">
        <v>16</v>
      </c>
      <c r="L6" s="19"/>
    </row>
    <row r="7" s="1" customFormat="1" ht="16.5" customHeight="1">
      <c r="B7" s="19"/>
      <c r="E7" s="137" t="str">
        <f>'Rekapitulace stavby'!K6</f>
        <v>Velešín - oprava bytové části</v>
      </c>
      <c r="F7" s="136"/>
      <c r="G7" s="136"/>
      <c r="H7" s="136"/>
      <c r="L7" s="19"/>
    </row>
    <row r="8" s="2" customFormat="1" ht="12" customHeight="1">
      <c r="A8" s="37"/>
      <c r="B8" s="43"/>
      <c r="C8" s="37"/>
      <c r="D8" s="136" t="s">
        <v>83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8" t="s">
        <v>84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6" t="s">
        <v>18</v>
      </c>
      <c r="E11" s="37"/>
      <c r="F11" s="139" t="s">
        <v>1</v>
      </c>
      <c r="G11" s="37"/>
      <c r="H11" s="37"/>
      <c r="I11" s="136" t="s">
        <v>19</v>
      </c>
      <c r="J11" s="139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6" t="s">
        <v>20</v>
      </c>
      <c r="E12" s="37"/>
      <c r="F12" s="139" t="s">
        <v>21</v>
      </c>
      <c r="G12" s="37"/>
      <c r="H12" s="37"/>
      <c r="I12" s="136" t="s">
        <v>22</v>
      </c>
      <c r="J12" s="140" t="str">
        <f>'Rekapitulace stavby'!AN8</f>
        <v>3. 1. 2022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6" t="s">
        <v>24</v>
      </c>
      <c r="E14" s="37"/>
      <c r="F14" s="37"/>
      <c r="G14" s="37"/>
      <c r="H14" s="37"/>
      <c r="I14" s="136" t="s">
        <v>25</v>
      </c>
      <c r="J14" s="139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9" t="s">
        <v>21</v>
      </c>
      <c r="F15" s="37"/>
      <c r="G15" s="37"/>
      <c r="H15" s="37"/>
      <c r="I15" s="136" t="s">
        <v>26</v>
      </c>
      <c r="J15" s="139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6" t="s">
        <v>27</v>
      </c>
      <c r="E17" s="37"/>
      <c r="F17" s="37"/>
      <c r="G17" s="37"/>
      <c r="H17" s="37"/>
      <c r="I17" s="136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9"/>
      <c r="G18" s="139"/>
      <c r="H18" s="139"/>
      <c r="I18" s="136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6" t="s">
        <v>29</v>
      </c>
      <c r="E20" s="37"/>
      <c r="F20" s="37"/>
      <c r="G20" s="37"/>
      <c r="H20" s="37"/>
      <c r="I20" s="136" t="s">
        <v>25</v>
      </c>
      <c r="J20" s="139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9" t="s">
        <v>21</v>
      </c>
      <c r="F21" s="37"/>
      <c r="G21" s="37"/>
      <c r="H21" s="37"/>
      <c r="I21" s="136" t="s">
        <v>26</v>
      </c>
      <c r="J21" s="139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6" t="s">
        <v>31</v>
      </c>
      <c r="E23" s="37"/>
      <c r="F23" s="37"/>
      <c r="G23" s="37"/>
      <c r="H23" s="37"/>
      <c r="I23" s="136" t="s">
        <v>25</v>
      </c>
      <c r="J23" s="139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9" t="s">
        <v>21</v>
      </c>
      <c r="F24" s="37"/>
      <c r="G24" s="37"/>
      <c r="H24" s="37"/>
      <c r="I24" s="136" t="s">
        <v>26</v>
      </c>
      <c r="J24" s="139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6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5"/>
      <c r="E29" s="145"/>
      <c r="F29" s="145"/>
      <c r="G29" s="145"/>
      <c r="H29" s="145"/>
      <c r="I29" s="145"/>
      <c r="J29" s="145"/>
      <c r="K29" s="145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6" t="s">
        <v>33</v>
      </c>
      <c r="E30" s="37"/>
      <c r="F30" s="37"/>
      <c r="G30" s="37"/>
      <c r="H30" s="37"/>
      <c r="I30" s="37"/>
      <c r="J30" s="147">
        <f>ROUND(J150,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5"/>
      <c r="E31" s="145"/>
      <c r="F31" s="145"/>
      <c r="G31" s="145"/>
      <c r="H31" s="145"/>
      <c r="I31" s="145"/>
      <c r="J31" s="145"/>
      <c r="K31" s="145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8" t="s">
        <v>35</v>
      </c>
      <c r="G32" s="37"/>
      <c r="H32" s="37"/>
      <c r="I32" s="148" t="s">
        <v>34</v>
      </c>
      <c r="J32" s="148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9" t="s">
        <v>37</v>
      </c>
      <c r="E33" s="136" t="s">
        <v>38</v>
      </c>
      <c r="F33" s="150">
        <f>ROUND((SUM(BE150:BE916)),  2)</f>
        <v>0</v>
      </c>
      <c r="G33" s="37"/>
      <c r="H33" s="37"/>
      <c r="I33" s="151">
        <v>0.20999999999999999</v>
      </c>
      <c r="J33" s="150">
        <f>ROUND(((SUM(BE150:BE916))*I33),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6" t="s">
        <v>39</v>
      </c>
      <c r="F34" s="150">
        <f>ROUND((SUM(BF150:BF916)),  2)</f>
        <v>0</v>
      </c>
      <c r="G34" s="37"/>
      <c r="H34" s="37"/>
      <c r="I34" s="151">
        <v>0.14999999999999999</v>
      </c>
      <c r="J34" s="150">
        <f>ROUND(((SUM(BF150:BF916))*I34),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6" t="s">
        <v>37</v>
      </c>
      <c r="E35" s="136" t="s">
        <v>40</v>
      </c>
      <c r="F35" s="150">
        <f>ROUND((SUM(BG150:BG916)),  2)</f>
        <v>0</v>
      </c>
      <c r="G35" s="37"/>
      <c r="H35" s="37"/>
      <c r="I35" s="151">
        <v>0.20999999999999999</v>
      </c>
      <c r="J35" s="150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6" t="s">
        <v>41</v>
      </c>
      <c r="F36" s="150">
        <f>ROUND((SUM(BH150:BH916)),  2)</f>
        <v>0</v>
      </c>
      <c r="G36" s="37"/>
      <c r="H36" s="37"/>
      <c r="I36" s="151">
        <v>0.14999999999999999</v>
      </c>
      <c r="J36" s="150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6" t="s">
        <v>42</v>
      </c>
      <c r="F37" s="150">
        <f>ROUND((SUM(BI150:BI916)),  2)</f>
        <v>0</v>
      </c>
      <c r="G37" s="37"/>
      <c r="H37" s="37"/>
      <c r="I37" s="151">
        <v>0</v>
      </c>
      <c r="J37" s="150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85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0" t="str">
        <f>E7</f>
        <v>Velešín - oprava bytové části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83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01 - Velešín - oprava bytové části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3. 1. 2022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1" t="s">
        <v>86</v>
      </c>
      <c r="D94" s="172"/>
      <c r="E94" s="172"/>
      <c r="F94" s="172"/>
      <c r="G94" s="172"/>
      <c r="H94" s="172"/>
      <c r="I94" s="172"/>
      <c r="J94" s="173" t="s">
        <v>87</v>
      </c>
      <c r="K94" s="172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4" t="s">
        <v>88</v>
      </c>
      <c r="D96" s="39"/>
      <c r="E96" s="39"/>
      <c r="F96" s="39"/>
      <c r="G96" s="39"/>
      <c r="H96" s="39"/>
      <c r="I96" s="39"/>
      <c r="J96" s="110">
        <f>J150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89</v>
      </c>
    </row>
    <row r="97" s="9" customFormat="1" ht="24.96" customHeight="1">
      <c r="A97" s="9"/>
      <c r="B97" s="175"/>
      <c r="C97" s="176"/>
      <c r="D97" s="177" t="s">
        <v>90</v>
      </c>
      <c r="E97" s="178"/>
      <c r="F97" s="178"/>
      <c r="G97" s="178"/>
      <c r="H97" s="178"/>
      <c r="I97" s="178"/>
      <c r="J97" s="179">
        <f>J151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91</v>
      </c>
      <c r="E98" s="184"/>
      <c r="F98" s="184"/>
      <c r="G98" s="184"/>
      <c r="H98" s="184"/>
      <c r="I98" s="184"/>
      <c r="J98" s="185">
        <f>J152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92</v>
      </c>
      <c r="E99" s="184"/>
      <c r="F99" s="184"/>
      <c r="G99" s="184"/>
      <c r="H99" s="184"/>
      <c r="I99" s="184"/>
      <c r="J99" s="185">
        <f>J165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93</v>
      </c>
      <c r="E100" s="184"/>
      <c r="F100" s="184"/>
      <c r="G100" s="184"/>
      <c r="H100" s="184"/>
      <c r="I100" s="184"/>
      <c r="J100" s="185">
        <f>J206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94</v>
      </c>
      <c r="E101" s="184"/>
      <c r="F101" s="184"/>
      <c r="G101" s="184"/>
      <c r="H101" s="184"/>
      <c r="I101" s="184"/>
      <c r="J101" s="185">
        <f>J252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95</v>
      </c>
      <c r="E102" s="184"/>
      <c r="F102" s="184"/>
      <c r="G102" s="184"/>
      <c r="H102" s="184"/>
      <c r="I102" s="184"/>
      <c r="J102" s="185">
        <f>J263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96</v>
      </c>
      <c r="E103" s="178"/>
      <c r="F103" s="178"/>
      <c r="G103" s="178"/>
      <c r="H103" s="178"/>
      <c r="I103" s="178"/>
      <c r="J103" s="179">
        <f>J266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97</v>
      </c>
      <c r="E104" s="184"/>
      <c r="F104" s="184"/>
      <c r="G104" s="184"/>
      <c r="H104" s="184"/>
      <c r="I104" s="184"/>
      <c r="J104" s="185">
        <f>J267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98</v>
      </c>
      <c r="E105" s="184"/>
      <c r="F105" s="184"/>
      <c r="G105" s="184"/>
      <c r="H105" s="184"/>
      <c r="I105" s="184"/>
      <c r="J105" s="185">
        <f>J297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99</v>
      </c>
      <c r="E106" s="184"/>
      <c r="F106" s="184"/>
      <c r="G106" s="184"/>
      <c r="H106" s="184"/>
      <c r="I106" s="184"/>
      <c r="J106" s="185">
        <f>J303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100</v>
      </c>
      <c r="E107" s="184"/>
      <c r="F107" s="184"/>
      <c r="G107" s="184"/>
      <c r="H107" s="184"/>
      <c r="I107" s="184"/>
      <c r="J107" s="185">
        <f>J334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101</v>
      </c>
      <c r="E108" s="184"/>
      <c r="F108" s="184"/>
      <c r="G108" s="184"/>
      <c r="H108" s="184"/>
      <c r="I108" s="184"/>
      <c r="J108" s="185">
        <f>J395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102</v>
      </c>
      <c r="E109" s="184"/>
      <c r="F109" s="184"/>
      <c r="G109" s="184"/>
      <c r="H109" s="184"/>
      <c r="I109" s="184"/>
      <c r="J109" s="185">
        <f>J448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103</v>
      </c>
      <c r="E110" s="184"/>
      <c r="F110" s="184"/>
      <c r="G110" s="184"/>
      <c r="H110" s="184"/>
      <c r="I110" s="184"/>
      <c r="J110" s="185">
        <f>J454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104</v>
      </c>
      <c r="E111" s="184"/>
      <c r="F111" s="184"/>
      <c r="G111" s="184"/>
      <c r="H111" s="184"/>
      <c r="I111" s="184"/>
      <c r="J111" s="185">
        <f>J471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105</v>
      </c>
      <c r="E112" s="184"/>
      <c r="F112" s="184"/>
      <c r="G112" s="184"/>
      <c r="H112" s="184"/>
      <c r="I112" s="184"/>
      <c r="J112" s="185">
        <f>J489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106</v>
      </c>
      <c r="E113" s="184"/>
      <c r="F113" s="184"/>
      <c r="G113" s="184"/>
      <c r="H113" s="184"/>
      <c r="I113" s="184"/>
      <c r="J113" s="185">
        <f>J508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107</v>
      </c>
      <c r="E114" s="184"/>
      <c r="F114" s="184"/>
      <c r="G114" s="184"/>
      <c r="H114" s="184"/>
      <c r="I114" s="184"/>
      <c r="J114" s="185">
        <f>J626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108</v>
      </c>
      <c r="E115" s="184"/>
      <c r="F115" s="184"/>
      <c r="G115" s="184"/>
      <c r="H115" s="184"/>
      <c r="I115" s="184"/>
      <c r="J115" s="185">
        <f>J650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109</v>
      </c>
      <c r="E116" s="184"/>
      <c r="F116" s="184"/>
      <c r="G116" s="184"/>
      <c r="H116" s="184"/>
      <c r="I116" s="184"/>
      <c r="J116" s="185">
        <f>J661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110</v>
      </c>
      <c r="E117" s="184"/>
      <c r="F117" s="184"/>
      <c r="G117" s="184"/>
      <c r="H117" s="184"/>
      <c r="I117" s="184"/>
      <c r="J117" s="185">
        <f>J687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111</v>
      </c>
      <c r="E118" s="184"/>
      <c r="F118" s="184"/>
      <c r="G118" s="184"/>
      <c r="H118" s="184"/>
      <c r="I118" s="184"/>
      <c r="J118" s="185">
        <f>J696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112</v>
      </c>
      <c r="E119" s="184"/>
      <c r="F119" s="184"/>
      <c r="G119" s="184"/>
      <c r="H119" s="184"/>
      <c r="I119" s="184"/>
      <c r="J119" s="185">
        <f>J779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113</v>
      </c>
      <c r="E120" s="184"/>
      <c r="F120" s="184"/>
      <c r="G120" s="184"/>
      <c r="H120" s="184"/>
      <c r="I120" s="184"/>
      <c r="J120" s="185">
        <f>J803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114</v>
      </c>
      <c r="E121" s="184"/>
      <c r="F121" s="184"/>
      <c r="G121" s="184"/>
      <c r="H121" s="184"/>
      <c r="I121" s="184"/>
      <c r="J121" s="185">
        <f>J838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115</v>
      </c>
      <c r="E122" s="184"/>
      <c r="F122" s="184"/>
      <c r="G122" s="184"/>
      <c r="H122" s="184"/>
      <c r="I122" s="184"/>
      <c r="J122" s="185">
        <f>J857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116</v>
      </c>
      <c r="E123" s="184"/>
      <c r="F123" s="184"/>
      <c r="G123" s="184"/>
      <c r="H123" s="184"/>
      <c r="I123" s="184"/>
      <c r="J123" s="185">
        <f>J875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5"/>
      <c r="C124" s="176"/>
      <c r="D124" s="177" t="s">
        <v>117</v>
      </c>
      <c r="E124" s="178"/>
      <c r="F124" s="178"/>
      <c r="G124" s="178"/>
      <c r="H124" s="178"/>
      <c r="I124" s="178"/>
      <c r="J124" s="179">
        <f>J883</f>
        <v>0</v>
      </c>
      <c r="K124" s="176"/>
      <c r="L124" s="180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81"/>
      <c r="C125" s="182"/>
      <c r="D125" s="183" t="s">
        <v>118</v>
      </c>
      <c r="E125" s="184"/>
      <c r="F125" s="184"/>
      <c r="G125" s="184"/>
      <c r="H125" s="184"/>
      <c r="I125" s="184"/>
      <c r="J125" s="185">
        <f>J884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75"/>
      <c r="C126" s="176"/>
      <c r="D126" s="177" t="s">
        <v>119</v>
      </c>
      <c r="E126" s="178"/>
      <c r="F126" s="178"/>
      <c r="G126" s="178"/>
      <c r="H126" s="178"/>
      <c r="I126" s="178"/>
      <c r="J126" s="179">
        <f>J891</f>
        <v>0</v>
      </c>
      <c r="K126" s="176"/>
      <c r="L126" s="180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9" customFormat="1" ht="24.96" customHeight="1">
      <c r="A127" s="9"/>
      <c r="B127" s="175"/>
      <c r="C127" s="176"/>
      <c r="D127" s="177" t="s">
        <v>120</v>
      </c>
      <c r="E127" s="178"/>
      <c r="F127" s="178"/>
      <c r="G127" s="178"/>
      <c r="H127" s="178"/>
      <c r="I127" s="178"/>
      <c r="J127" s="179">
        <f>J907</f>
        <v>0</v>
      </c>
      <c r="K127" s="176"/>
      <c r="L127" s="18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181"/>
      <c r="C128" s="182"/>
      <c r="D128" s="183" t="s">
        <v>121</v>
      </c>
      <c r="E128" s="184"/>
      <c r="F128" s="184"/>
      <c r="G128" s="184"/>
      <c r="H128" s="184"/>
      <c r="I128" s="184"/>
      <c r="J128" s="185">
        <f>J908</f>
        <v>0</v>
      </c>
      <c r="K128" s="182"/>
      <c r="L128" s="18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1"/>
      <c r="C129" s="182"/>
      <c r="D129" s="183" t="s">
        <v>122</v>
      </c>
      <c r="E129" s="184"/>
      <c r="F129" s="184"/>
      <c r="G129" s="184"/>
      <c r="H129" s="184"/>
      <c r="I129" s="184"/>
      <c r="J129" s="185">
        <f>J911</f>
        <v>0</v>
      </c>
      <c r="K129" s="182"/>
      <c r="L129" s="18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81"/>
      <c r="C130" s="182"/>
      <c r="D130" s="183" t="s">
        <v>123</v>
      </c>
      <c r="E130" s="184"/>
      <c r="F130" s="184"/>
      <c r="G130" s="184"/>
      <c r="H130" s="184"/>
      <c r="I130" s="184"/>
      <c r="J130" s="185">
        <f>J914</f>
        <v>0</v>
      </c>
      <c r="K130" s="182"/>
      <c r="L130" s="186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2" customFormat="1" ht="21.84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3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66"/>
      <c r="C132" s="67"/>
      <c r="D132" s="67"/>
      <c r="E132" s="67"/>
      <c r="F132" s="67"/>
      <c r="G132" s="67"/>
      <c r="H132" s="67"/>
      <c r="I132" s="67"/>
      <c r="J132" s="67"/>
      <c r="K132" s="67"/>
      <c r="L132" s="63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6" s="2" customFormat="1" ht="6.96" customHeight="1">
      <c r="A136" s="37"/>
      <c r="B136" s="68"/>
      <c r="C136" s="69"/>
      <c r="D136" s="69"/>
      <c r="E136" s="69"/>
      <c r="F136" s="69"/>
      <c r="G136" s="69"/>
      <c r="H136" s="69"/>
      <c r="I136" s="69"/>
      <c r="J136" s="69"/>
      <c r="K136" s="69"/>
      <c r="L136" s="63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24.96" customHeight="1">
      <c r="A137" s="37"/>
      <c r="B137" s="38"/>
      <c r="C137" s="22" t="s">
        <v>124</v>
      </c>
      <c r="D137" s="39"/>
      <c r="E137" s="39"/>
      <c r="F137" s="39"/>
      <c r="G137" s="39"/>
      <c r="H137" s="39"/>
      <c r="I137" s="39"/>
      <c r="J137" s="39"/>
      <c r="K137" s="39"/>
      <c r="L137" s="63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6.96" customHeight="1">
      <c r="A138" s="37"/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63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2" customHeight="1">
      <c r="A139" s="37"/>
      <c r="B139" s="38"/>
      <c r="C139" s="31" t="s">
        <v>16</v>
      </c>
      <c r="D139" s="39"/>
      <c r="E139" s="39"/>
      <c r="F139" s="39"/>
      <c r="G139" s="39"/>
      <c r="H139" s="39"/>
      <c r="I139" s="39"/>
      <c r="J139" s="39"/>
      <c r="K139" s="39"/>
      <c r="L139" s="63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6.5" customHeight="1">
      <c r="A140" s="37"/>
      <c r="B140" s="38"/>
      <c r="C140" s="39"/>
      <c r="D140" s="39"/>
      <c r="E140" s="170" t="str">
        <f>E7</f>
        <v>Velešín - oprava bytové části</v>
      </c>
      <c r="F140" s="31"/>
      <c r="G140" s="31"/>
      <c r="H140" s="31"/>
      <c r="I140" s="39"/>
      <c r="J140" s="39"/>
      <c r="K140" s="39"/>
      <c r="L140" s="63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2" customHeight="1">
      <c r="A141" s="37"/>
      <c r="B141" s="38"/>
      <c r="C141" s="31" t="s">
        <v>83</v>
      </c>
      <c r="D141" s="39"/>
      <c r="E141" s="39"/>
      <c r="F141" s="39"/>
      <c r="G141" s="39"/>
      <c r="H141" s="39"/>
      <c r="I141" s="39"/>
      <c r="J141" s="39"/>
      <c r="K141" s="39"/>
      <c r="L141" s="63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16.5" customHeight="1">
      <c r="A142" s="37"/>
      <c r="B142" s="38"/>
      <c r="C142" s="39"/>
      <c r="D142" s="39"/>
      <c r="E142" s="76" t="str">
        <f>E9</f>
        <v>SO 01 - Velešín - oprava bytové části</v>
      </c>
      <c r="F142" s="39"/>
      <c r="G142" s="39"/>
      <c r="H142" s="39"/>
      <c r="I142" s="39"/>
      <c r="J142" s="39"/>
      <c r="K142" s="39"/>
      <c r="L142" s="63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6.96" customHeight="1">
      <c r="A143" s="37"/>
      <c r="B143" s="38"/>
      <c r="C143" s="39"/>
      <c r="D143" s="39"/>
      <c r="E143" s="39"/>
      <c r="F143" s="39"/>
      <c r="G143" s="39"/>
      <c r="H143" s="39"/>
      <c r="I143" s="39"/>
      <c r="J143" s="39"/>
      <c r="K143" s="39"/>
      <c r="L143" s="63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12" customHeight="1">
      <c r="A144" s="37"/>
      <c r="B144" s="38"/>
      <c r="C144" s="31" t="s">
        <v>20</v>
      </c>
      <c r="D144" s="39"/>
      <c r="E144" s="39"/>
      <c r="F144" s="26" t="str">
        <f>F12</f>
        <v xml:space="preserve"> </v>
      </c>
      <c r="G144" s="39"/>
      <c r="H144" s="39"/>
      <c r="I144" s="31" t="s">
        <v>22</v>
      </c>
      <c r="J144" s="79" t="str">
        <f>IF(J12="","",J12)</f>
        <v>3. 1. 2022</v>
      </c>
      <c r="K144" s="39"/>
      <c r="L144" s="63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6.96" customHeight="1">
      <c r="A145" s="37"/>
      <c r="B145" s="38"/>
      <c r="C145" s="39"/>
      <c r="D145" s="39"/>
      <c r="E145" s="39"/>
      <c r="F145" s="39"/>
      <c r="G145" s="39"/>
      <c r="H145" s="39"/>
      <c r="I145" s="39"/>
      <c r="J145" s="39"/>
      <c r="K145" s="39"/>
      <c r="L145" s="63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15.15" customHeight="1">
      <c r="A146" s="37"/>
      <c r="B146" s="38"/>
      <c r="C146" s="31" t="s">
        <v>24</v>
      </c>
      <c r="D146" s="39"/>
      <c r="E146" s="39"/>
      <c r="F146" s="26" t="str">
        <f>E15</f>
        <v xml:space="preserve"> </v>
      </c>
      <c r="G146" s="39"/>
      <c r="H146" s="39"/>
      <c r="I146" s="31" t="s">
        <v>29</v>
      </c>
      <c r="J146" s="35" t="str">
        <f>E21</f>
        <v xml:space="preserve"> </v>
      </c>
      <c r="K146" s="39"/>
      <c r="L146" s="63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15.15" customHeight="1">
      <c r="A147" s="37"/>
      <c r="B147" s="38"/>
      <c r="C147" s="31" t="s">
        <v>27</v>
      </c>
      <c r="D147" s="39"/>
      <c r="E147" s="39"/>
      <c r="F147" s="26" t="str">
        <f>IF(E18="","",E18)</f>
        <v>Vyplň údaj</v>
      </c>
      <c r="G147" s="39"/>
      <c r="H147" s="39"/>
      <c r="I147" s="31" t="s">
        <v>31</v>
      </c>
      <c r="J147" s="35" t="str">
        <f>E24</f>
        <v xml:space="preserve"> </v>
      </c>
      <c r="K147" s="39"/>
      <c r="L147" s="63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10.32" customHeight="1">
      <c r="A148" s="37"/>
      <c r="B148" s="38"/>
      <c r="C148" s="39"/>
      <c r="D148" s="39"/>
      <c r="E148" s="39"/>
      <c r="F148" s="39"/>
      <c r="G148" s="39"/>
      <c r="H148" s="39"/>
      <c r="I148" s="39"/>
      <c r="J148" s="39"/>
      <c r="K148" s="39"/>
      <c r="L148" s="63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11" customFormat="1" ht="29.28" customHeight="1">
      <c r="A149" s="187"/>
      <c r="B149" s="188"/>
      <c r="C149" s="189" t="s">
        <v>125</v>
      </c>
      <c r="D149" s="190" t="s">
        <v>58</v>
      </c>
      <c r="E149" s="190" t="s">
        <v>54</v>
      </c>
      <c r="F149" s="190" t="s">
        <v>55</v>
      </c>
      <c r="G149" s="190" t="s">
        <v>126</v>
      </c>
      <c r="H149" s="190" t="s">
        <v>127</v>
      </c>
      <c r="I149" s="190" t="s">
        <v>128</v>
      </c>
      <c r="J149" s="191" t="s">
        <v>87</v>
      </c>
      <c r="K149" s="192" t="s">
        <v>129</v>
      </c>
      <c r="L149" s="193"/>
      <c r="M149" s="100" t="s">
        <v>1</v>
      </c>
      <c r="N149" s="101" t="s">
        <v>37</v>
      </c>
      <c r="O149" s="101" t="s">
        <v>130</v>
      </c>
      <c r="P149" s="101" t="s">
        <v>131</v>
      </c>
      <c r="Q149" s="101" t="s">
        <v>132</v>
      </c>
      <c r="R149" s="101" t="s">
        <v>133</v>
      </c>
      <c r="S149" s="101" t="s">
        <v>134</v>
      </c>
      <c r="T149" s="102" t="s">
        <v>135</v>
      </c>
      <c r="U149" s="187"/>
      <c r="V149" s="187"/>
      <c r="W149" s="187"/>
      <c r="X149" s="187"/>
      <c r="Y149" s="187"/>
      <c r="Z149" s="187"/>
      <c r="AA149" s="187"/>
      <c r="AB149" s="187"/>
      <c r="AC149" s="187"/>
      <c r="AD149" s="187"/>
      <c r="AE149" s="187"/>
    </row>
    <row r="150" s="2" customFormat="1" ht="22.8" customHeight="1">
      <c r="A150" s="37"/>
      <c r="B150" s="38"/>
      <c r="C150" s="107" t="s">
        <v>136</v>
      </c>
      <c r="D150" s="39"/>
      <c r="E150" s="39"/>
      <c r="F150" s="39"/>
      <c r="G150" s="39"/>
      <c r="H150" s="39"/>
      <c r="I150" s="39"/>
      <c r="J150" s="194">
        <f>BK150</f>
        <v>0</v>
      </c>
      <c r="K150" s="39"/>
      <c r="L150" s="43"/>
      <c r="M150" s="103"/>
      <c r="N150" s="195"/>
      <c r="O150" s="104"/>
      <c r="P150" s="196">
        <f>P151+P266+P883+P891+P907</f>
        <v>0</v>
      </c>
      <c r="Q150" s="104"/>
      <c r="R150" s="196">
        <f>R151+R266+R883+R891+R907</f>
        <v>21.202391240000001</v>
      </c>
      <c r="S150" s="104"/>
      <c r="T150" s="197">
        <f>T151+T266+T883+T891+T907</f>
        <v>19.951928049999999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72</v>
      </c>
      <c r="AU150" s="16" t="s">
        <v>89</v>
      </c>
      <c r="BK150" s="198">
        <f>BK151+BK266+BK883+BK891+BK907</f>
        <v>0</v>
      </c>
    </row>
    <row r="151" s="12" customFormat="1" ht="25.92" customHeight="1">
      <c r="A151" s="12"/>
      <c r="B151" s="199"/>
      <c r="C151" s="200"/>
      <c r="D151" s="201" t="s">
        <v>72</v>
      </c>
      <c r="E151" s="202" t="s">
        <v>137</v>
      </c>
      <c r="F151" s="202" t="s">
        <v>138</v>
      </c>
      <c r="G151" s="200"/>
      <c r="H151" s="200"/>
      <c r="I151" s="203"/>
      <c r="J151" s="204">
        <f>BK151</f>
        <v>0</v>
      </c>
      <c r="K151" s="200"/>
      <c r="L151" s="205"/>
      <c r="M151" s="206"/>
      <c r="N151" s="207"/>
      <c r="O151" s="207"/>
      <c r="P151" s="208">
        <f>P152+P165+P206+P252+P263</f>
        <v>0</v>
      </c>
      <c r="Q151" s="207"/>
      <c r="R151" s="208">
        <f>R152+R165+R206+R252+R263</f>
        <v>15.38676456</v>
      </c>
      <c r="S151" s="207"/>
      <c r="T151" s="209">
        <f>T152+T165+T206+T252+T263</f>
        <v>16.509174999999999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80</v>
      </c>
      <c r="AT151" s="211" t="s">
        <v>72</v>
      </c>
      <c r="AU151" s="211" t="s">
        <v>73</v>
      </c>
      <c r="AY151" s="210" t="s">
        <v>139</v>
      </c>
      <c r="BK151" s="212">
        <f>BK152+BK165+BK206+BK252+BK263</f>
        <v>0</v>
      </c>
    </row>
    <row r="152" s="12" customFormat="1" ht="22.8" customHeight="1">
      <c r="A152" s="12"/>
      <c r="B152" s="199"/>
      <c r="C152" s="200"/>
      <c r="D152" s="201" t="s">
        <v>72</v>
      </c>
      <c r="E152" s="213" t="s">
        <v>140</v>
      </c>
      <c r="F152" s="213" t="s">
        <v>141</v>
      </c>
      <c r="G152" s="200"/>
      <c r="H152" s="200"/>
      <c r="I152" s="203"/>
      <c r="J152" s="214">
        <f>BK152</f>
        <v>0</v>
      </c>
      <c r="K152" s="200"/>
      <c r="L152" s="205"/>
      <c r="M152" s="206"/>
      <c r="N152" s="207"/>
      <c r="O152" s="207"/>
      <c r="P152" s="208">
        <f>SUM(P153:P164)</f>
        <v>0</v>
      </c>
      <c r="Q152" s="207"/>
      <c r="R152" s="208">
        <f>SUM(R153:R164)</f>
        <v>0.63920240000000006</v>
      </c>
      <c r="S152" s="207"/>
      <c r="T152" s="209">
        <f>SUM(T153:T164)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80</v>
      </c>
      <c r="AT152" s="211" t="s">
        <v>72</v>
      </c>
      <c r="AU152" s="211" t="s">
        <v>80</v>
      </c>
      <c r="AY152" s="210" t="s">
        <v>139</v>
      </c>
      <c r="BK152" s="212">
        <f>SUM(BK153:BK164)</f>
        <v>0</v>
      </c>
    </row>
    <row r="153" s="2" customFormat="1" ht="33" customHeight="1">
      <c r="A153" s="37"/>
      <c r="B153" s="38"/>
      <c r="C153" s="215" t="s">
        <v>80</v>
      </c>
      <c r="D153" s="215" t="s">
        <v>142</v>
      </c>
      <c r="E153" s="216" t="s">
        <v>143</v>
      </c>
      <c r="F153" s="217" t="s">
        <v>144</v>
      </c>
      <c r="G153" s="218" t="s">
        <v>145</v>
      </c>
      <c r="H153" s="219">
        <v>8</v>
      </c>
      <c r="I153" s="220"/>
      <c r="J153" s="221">
        <f>ROUND(I153*H153,2)</f>
        <v>0</v>
      </c>
      <c r="K153" s="222"/>
      <c r="L153" s="43"/>
      <c r="M153" s="223" t="s">
        <v>1</v>
      </c>
      <c r="N153" s="224" t="s">
        <v>41</v>
      </c>
      <c r="O153" s="91"/>
      <c r="P153" s="225">
        <f>O153*H153</f>
        <v>0</v>
      </c>
      <c r="Q153" s="225">
        <v>0.012619999999999999</v>
      </c>
      <c r="R153" s="225">
        <f>Q153*H153</f>
        <v>0.10095999999999999</v>
      </c>
      <c r="S153" s="225">
        <v>0</v>
      </c>
      <c r="T153" s="22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7" t="s">
        <v>146</v>
      </c>
      <c r="AT153" s="227" t="s">
        <v>142</v>
      </c>
      <c r="AU153" s="227" t="s">
        <v>147</v>
      </c>
      <c r="AY153" s="16" t="s">
        <v>139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6" t="s">
        <v>148</v>
      </c>
      <c r="BK153" s="228">
        <f>ROUND(I153*H153,2)</f>
        <v>0</v>
      </c>
      <c r="BL153" s="16" t="s">
        <v>146</v>
      </c>
      <c r="BM153" s="227" t="s">
        <v>149</v>
      </c>
    </row>
    <row r="154" s="2" customFormat="1">
      <c r="A154" s="37"/>
      <c r="B154" s="38"/>
      <c r="C154" s="39"/>
      <c r="D154" s="229" t="s">
        <v>150</v>
      </c>
      <c r="E154" s="39"/>
      <c r="F154" s="230" t="s">
        <v>144</v>
      </c>
      <c r="G154" s="39"/>
      <c r="H154" s="39"/>
      <c r="I154" s="231"/>
      <c r="J154" s="39"/>
      <c r="K154" s="39"/>
      <c r="L154" s="43"/>
      <c r="M154" s="232"/>
      <c r="N154" s="233"/>
      <c r="O154" s="91"/>
      <c r="P154" s="91"/>
      <c r="Q154" s="91"/>
      <c r="R154" s="91"/>
      <c r="S154" s="91"/>
      <c r="T154" s="92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150</v>
      </c>
      <c r="AU154" s="16" t="s">
        <v>147</v>
      </c>
    </row>
    <row r="155" s="13" customFormat="1">
      <c r="A155" s="13"/>
      <c r="B155" s="234"/>
      <c r="C155" s="235"/>
      <c r="D155" s="229" t="s">
        <v>151</v>
      </c>
      <c r="E155" s="236" t="s">
        <v>1</v>
      </c>
      <c r="F155" s="237" t="s">
        <v>152</v>
      </c>
      <c r="G155" s="235"/>
      <c r="H155" s="238">
        <v>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151</v>
      </c>
      <c r="AU155" s="244" t="s">
        <v>147</v>
      </c>
      <c r="AV155" s="13" t="s">
        <v>147</v>
      </c>
      <c r="AW155" s="13" t="s">
        <v>30</v>
      </c>
      <c r="AX155" s="13" t="s">
        <v>80</v>
      </c>
      <c r="AY155" s="244" t="s">
        <v>139</v>
      </c>
    </row>
    <row r="156" s="2" customFormat="1" ht="37.8" customHeight="1">
      <c r="A156" s="37"/>
      <c r="B156" s="38"/>
      <c r="C156" s="215" t="s">
        <v>147</v>
      </c>
      <c r="D156" s="215" t="s">
        <v>142</v>
      </c>
      <c r="E156" s="216" t="s">
        <v>153</v>
      </c>
      <c r="F156" s="217" t="s">
        <v>154</v>
      </c>
      <c r="G156" s="218" t="s">
        <v>145</v>
      </c>
      <c r="H156" s="219">
        <v>3</v>
      </c>
      <c r="I156" s="220"/>
      <c r="J156" s="221">
        <f>ROUND(I156*H156,2)</f>
        <v>0</v>
      </c>
      <c r="K156" s="222"/>
      <c r="L156" s="43"/>
      <c r="M156" s="223" t="s">
        <v>1</v>
      </c>
      <c r="N156" s="224" t="s">
        <v>41</v>
      </c>
      <c r="O156" s="91"/>
      <c r="P156" s="225">
        <f>O156*H156</f>
        <v>0</v>
      </c>
      <c r="Q156" s="225">
        <v>0.018929999999999999</v>
      </c>
      <c r="R156" s="225">
        <f>Q156*H156</f>
        <v>0.056789999999999993</v>
      </c>
      <c r="S156" s="225">
        <v>0</v>
      </c>
      <c r="T156" s="22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7" t="s">
        <v>146</v>
      </c>
      <c r="AT156" s="227" t="s">
        <v>142</v>
      </c>
      <c r="AU156" s="227" t="s">
        <v>147</v>
      </c>
      <c r="AY156" s="16" t="s">
        <v>139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6" t="s">
        <v>148</v>
      </c>
      <c r="BK156" s="228">
        <f>ROUND(I156*H156,2)</f>
        <v>0</v>
      </c>
      <c r="BL156" s="16" t="s">
        <v>146</v>
      </c>
      <c r="BM156" s="227" t="s">
        <v>155</v>
      </c>
    </row>
    <row r="157" s="2" customFormat="1">
      <c r="A157" s="37"/>
      <c r="B157" s="38"/>
      <c r="C157" s="39"/>
      <c r="D157" s="229" t="s">
        <v>150</v>
      </c>
      <c r="E157" s="39"/>
      <c r="F157" s="230" t="s">
        <v>154</v>
      </c>
      <c r="G157" s="39"/>
      <c r="H157" s="39"/>
      <c r="I157" s="231"/>
      <c r="J157" s="39"/>
      <c r="K157" s="39"/>
      <c r="L157" s="43"/>
      <c r="M157" s="232"/>
      <c r="N157" s="233"/>
      <c r="O157" s="91"/>
      <c r="P157" s="91"/>
      <c r="Q157" s="91"/>
      <c r="R157" s="91"/>
      <c r="S157" s="91"/>
      <c r="T157" s="9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150</v>
      </c>
      <c r="AU157" s="16" t="s">
        <v>147</v>
      </c>
    </row>
    <row r="158" s="13" customFormat="1">
      <c r="A158" s="13"/>
      <c r="B158" s="234"/>
      <c r="C158" s="235"/>
      <c r="D158" s="229" t="s">
        <v>151</v>
      </c>
      <c r="E158" s="236" t="s">
        <v>1</v>
      </c>
      <c r="F158" s="237" t="s">
        <v>140</v>
      </c>
      <c r="G158" s="235"/>
      <c r="H158" s="238">
        <v>3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151</v>
      </c>
      <c r="AU158" s="244" t="s">
        <v>147</v>
      </c>
      <c r="AV158" s="13" t="s">
        <v>147</v>
      </c>
      <c r="AW158" s="13" t="s">
        <v>30</v>
      </c>
      <c r="AX158" s="13" t="s">
        <v>80</v>
      </c>
      <c r="AY158" s="244" t="s">
        <v>139</v>
      </c>
    </row>
    <row r="159" s="2" customFormat="1" ht="37.8" customHeight="1">
      <c r="A159" s="37"/>
      <c r="B159" s="38"/>
      <c r="C159" s="215" t="s">
        <v>140</v>
      </c>
      <c r="D159" s="215" t="s">
        <v>142</v>
      </c>
      <c r="E159" s="216" t="s">
        <v>156</v>
      </c>
      <c r="F159" s="217" t="s">
        <v>157</v>
      </c>
      <c r="G159" s="218" t="s">
        <v>145</v>
      </c>
      <c r="H159" s="219">
        <v>3</v>
      </c>
      <c r="I159" s="220"/>
      <c r="J159" s="221">
        <f>ROUND(I159*H159,2)</f>
        <v>0</v>
      </c>
      <c r="K159" s="222"/>
      <c r="L159" s="43"/>
      <c r="M159" s="223" t="s">
        <v>1</v>
      </c>
      <c r="N159" s="224" t="s">
        <v>41</v>
      </c>
      <c r="O159" s="91"/>
      <c r="P159" s="225">
        <f>O159*H159</f>
        <v>0</v>
      </c>
      <c r="Q159" s="225">
        <v>0.073669999999999999</v>
      </c>
      <c r="R159" s="225">
        <f>Q159*H159</f>
        <v>0.22100999999999998</v>
      </c>
      <c r="S159" s="225">
        <v>0</v>
      </c>
      <c r="T159" s="22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7" t="s">
        <v>146</v>
      </c>
      <c r="AT159" s="227" t="s">
        <v>142</v>
      </c>
      <c r="AU159" s="227" t="s">
        <v>147</v>
      </c>
      <c r="AY159" s="16" t="s">
        <v>139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6" t="s">
        <v>148</v>
      </c>
      <c r="BK159" s="228">
        <f>ROUND(I159*H159,2)</f>
        <v>0</v>
      </c>
      <c r="BL159" s="16" t="s">
        <v>146</v>
      </c>
      <c r="BM159" s="227" t="s">
        <v>158</v>
      </c>
    </row>
    <row r="160" s="2" customFormat="1">
      <c r="A160" s="37"/>
      <c r="B160" s="38"/>
      <c r="C160" s="39"/>
      <c r="D160" s="229" t="s">
        <v>150</v>
      </c>
      <c r="E160" s="39"/>
      <c r="F160" s="230" t="s">
        <v>157</v>
      </c>
      <c r="G160" s="39"/>
      <c r="H160" s="39"/>
      <c r="I160" s="231"/>
      <c r="J160" s="39"/>
      <c r="K160" s="39"/>
      <c r="L160" s="43"/>
      <c r="M160" s="232"/>
      <c r="N160" s="233"/>
      <c r="O160" s="91"/>
      <c r="P160" s="91"/>
      <c r="Q160" s="91"/>
      <c r="R160" s="91"/>
      <c r="S160" s="91"/>
      <c r="T160" s="92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150</v>
      </c>
      <c r="AU160" s="16" t="s">
        <v>147</v>
      </c>
    </row>
    <row r="161" s="13" customFormat="1">
      <c r="A161" s="13"/>
      <c r="B161" s="234"/>
      <c r="C161" s="235"/>
      <c r="D161" s="229" t="s">
        <v>151</v>
      </c>
      <c r="E161" s="236" t="s">
        <v>1</v>
      </c>
      <c r="F161" s="237" t="s">
        <v>140</v>
      </c>
      <c r="G161" s="235"/>
      <c r="H161" s="238">
        <v>3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151</v>
      </c>
      <c r="AU161" s="244" t="s">
        <v>147</v>
      </c>
      <c r="AV161" s="13" t="s">
        <v>147</v>
      </c>
      <c r="AW161" s="13" t="s">
        <v>30</v>
      </c>
      <c r="AX161" s="13" t="s">
        <v>80</v>
      </c>
      <c r="AY161" s="244" t="s">
        <v>139</v>
      </c>
    </row>
    <row r="162" s="2" customFormat="1" ht="37.8" customHeight="1">
      <c r="A162" s="37"/>
      <c r="B162" s="38"/>
      <c r="C162" s="215" t="s">
        <v>146</v>
      </c>
      <c r="D162" s="215" t="s">
        <v>142</v>
      </c>
      <c r="E162" s="216" t="s">
        <v>159</v>
      </c>
      <c r="F162" s="217" t="s">
        <v>160</v>
      </c>
      <c r="G162" s="218" t="s">
        <v>161</v>
      </c>
      <c r="H162" s="219">
        <v>3.4399999999999999</v>
      </c>
      <c r="I162" s="220"/>
      <c r="J162" s="221">
        <f>ROUND(I162*H162,2)</f>
        <v>0</v>
      </c>
      <c r="K162" s="222"/>
      <c r="L162" s="43"/>
      <c r="M162" s="223" t="s">
        <v>1</v>
      </c>
      <c r="N162" s="224" t="s">
        <v>41</v>
      </c>
      <c r="O162" s="91"/>
      <c r="P162" s="225">
        <f>O162*H162</f>
        <v>0</v>
      </c>
      <c r="Q162" s="225">
        <v>0.07571</v>
      </c>
      <c r="R162" s="225">
        <f>Q162*H162</f>
        <v>0.26044240000000002</v>
      </c>
      <c r="S162" s="225">
        <v>0</v>
      </c>
      <c r="T162" s="22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7" t="s">
        <v>146</v>
      </c>
      <c r="AT162" s="227" t="s">
        <v>142</v>
      </c>
      <c r="AU162" s="227" t="s">
        <v>147</v>
      </c>
      <c r="AY162" s="16" t="s">
        <v>139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6" t="s">
        <v>148</v>
      </c>
      <c r="BK162" s="228">
        <f>ROUND(I162*H162,2)</f>
        <v>0</v>
      </c>
      <c r="BL162" s="16" t="s">
        <v>146</v>
      </c>
      <c r="BM162" s="227" t="s">
        <v>162</v>
      </c>
    </row>
    <row r="163" s="2" customFormat="1">
      <c r="A163" s="37"/>
      <c r="B163" s="38"/>
      <c r="C163" s="39"/>
      <c r="D163" s="229" t="s">
        <v>150</v>
      </c>
      <c r="E163" s="39"/>
      <c r="F163" s="230" t="s">
        <v>160</v>
      </c>
      <c r="G163" s="39"/>
      <c r="H163" s="39"/>
      <c r="I163" s="231"/>
      <c r="J163" s="39"/>
      <c r="K163" s="39"/>
      <c r="L163" s="43"/>
      <c r="M163" s="232"/>
      <c r="N163" s="233"/>
      <c r="O163" s="91"/>
      <c r="P163" s="91"/>
      <c r="Q163" s="91"/>
      <c r="R163" s="91"/>
      <c r="S163" s="91"/>
      <c r="T163" s="92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150</v>
      </c>
      <c r="AU163" s="16" t="s">
        <v>147</v>
      </c>
    </row>
    <row r="164" s="13" customFormat="1">
      <c r="A164" s="13"/>
      <c r="B164" s="234"/>
      <c r="C164" s="235"/>
      <c r="D164" s="229" t="s">
        <v>151</v>
      </c>
      <c r="E164" s="236" t="s">
        <v>1</v>
      </c>
      <c r="F164" s="237" t="s">
        <v>163</v>
      </c>
      <c r="G164" s="235"/>
      <c r="H164" s="238">
        <v>3.4399999999999999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151</v>
      </c>
      <c r="AU164" s="244" t="s">
        <v>147</v>
      </c>
      <c r="AV164" s="13" t="s">
        <v>147</v>
      </c>
      <c r="AW164" s="13" t="s">
        <v>30</v>
      </c>
      <c r="AX164" s="13" t="s">
        <v>80</v>
      </c>
      <c r="AY164" s="244" t="s">
        <v>139</v>
      </c>
    </row>
    <row r="165" s="12" customFormat="1" ht="22.8" customHeight="1">
      <c r="A165" s="12"/>
      <c r="B165" s="199"/>
      <c r="C165" s="200"/>
      <c r="D165" s="201" t="s">
        <v>72</v>
      </c>
      <c r="E165" s="213" t="s">
        <v>164</v>
      </c>
      <c r="F165" s="213" t="s">
        <v>165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SUM(P166:P205)</f>
        <v>0</v>
      </c>
      <c r="Q165" s="207"/>
      <c r="R165" s="208">
        <f>SUM(R166:R205)</f>
        <v>14.725729659999999</v>
      </c>
      <c r="S165" s="207"/>
      <c r="T165" s="209">
        <f>SUM(T166:T205)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80</v>
      </c>
      <c r="AT165" s="211" t="s">
        <v>72</v>
      </c>
      <c r="AU165" s="211" t="s">
        <v>80</v>
      </c>
      <c r="AY165" s="210" t="s">
        <v>139</v>
      </c>
      <c r="BK165" s="212">
        <f>SUM(BK166:BK205)</f>
        <v>0</v>
      </c>
    </row>
    <row r="166" s="2" customFormat="1" ht="33" customHeight="1">
      <c r="A166" s="37"/>
      <c r="B166" s="38"/>
      <c r="C166" s="215" t="s">
        <v>148</v>
      </c>
      <c r="D166" s="215" t="s">
        <v>142</v>
      </c>
      <c r="E166" s="216" t="s">
        <v>166</v>
      </c>
      <c r="F166" s="217" t="s">
        <v>167</v>
      </c>
      <c r="G166" s="218" t="s">
        <v>161</v>
      </c>
      <c r="H166" s="219">
        <v>6.1050000000000004</v>
      </c>
      <c r="I166" s="220"/>
      <c r="J166" s="221">
        <f>ROUND(I166*H166,2)</f>
        <v>0</v>
      </c>
      <c r="K166" s="222"/>
      <c r="L166" s="43"/>
      <c r="M166" s="223" t="s">
        <v>1</v>
      </c>
      <c r="N166" s="224" t="s">
        <v>41</v>
      </c>
      <c r="O166" s="91"/>
      <c r="P166" s="225">
        <f>O166*H166</f>
        <v>0</v>
      </c>
      <c r="Q166" s="225">
        <v>0.0040000000000000001</v>
      </c>
      <c r="R166" s="225">
        <f>Q166*H166</f>
        <v>0.024420000000000001</v>
      </c>
      <c r="S166" s="225">
        <v>0</v>
      </c>
      <c r="T166" s="22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7" t="s">
        <v>146</v>
      </c>
      <c r="AT166" s="227" t="s">
        <v>142</v>
      </c>
      <c r="AU166" s="227" t="s">
        <v>147</v>
      </c>
      <c r="AY166" s="16" t="s">
        <v>139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6" t="s">
        <v>148</v>
      </c>
      <c r="BK166" s="228">
        <f>ROUND(I166*H166,2)</f>
        <v>0</v>
      </c>
      <c r="BL166" s="16" t="s">
        <v>146</v>
      </c>
      <c r="BM166" s="227" t="s">
        <v>168</v>
      </c>
    </row>
    <row r="167" s="2" customFormat="1">
      <c r="A167" s="37"/>
      <c r="B167" s="38"/>
      <c r="C167" s="39"/>
      <c r="D167" s="229" t="s">
        <v>150</v>
      </c>
      <c r="E167" s="39"/>
      <c r="F167" s="230" t="s">
        <v>167</v>
      </c>
      <c r="G167" s="39"/>
      <c r="H167" s="39"/>
      <c r="I167" s="231"/>
      <c r="J167" s="39"/>
      <c r="K167" s="39"/>
      <c r="L167" s="43"/>
      <c r="M167" s="232"/>
      <c r="N167" s="233"/>
      <c r="O167" s="91"/>
      <c r="P167" s="91"/>
      <c r="Q167" s="91"/>
      <c r="R167" s="91"/>
      <c r="S167" s="91"/>
      <c r="T167" s="92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150</v>
      </c>
      <c r="AU167" s="16" t="s">
        <v>147</v>
      </c>
    </row>
    <row r="168" s="13" customFormat="1">
      <c r="A168" s="13"/>
      <c r="B168" s="234"/>
      <c r="C168" s="235"/>
      <c r="D168" s="229" t="s">
        <v>151</v>
      </c>
      <c r="E168" s="236" t="s">
        <v>1</v>
      </c>
      <c r="F168" s="237" t="s">
        <v>169</v>
      </c>
      <c r="G168" s="235"/>
      <c r="H168" s="238">
        <v>6.1050000000000004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151</v>
      </c>
      <c r="AU168" s="244" t="s">
        <v>147</v>
      </c>
      <c r="AV168" s="13" t="s">
        <v>147</v>
      </c>
      <c r="AW168" s="13" t="s">
        <v>30</v>
      </c>
      <c r="AX168" s="13" t="s">
        <v>80</v>
      </c>
      <c r="AY168" s="244" t="s">
        <v>139</v>
      </c>
    </row>
    <row r="169" s="2" customFormat="1" ht="21.75" customHeight="1">
      <c r="A169" s="37"/>
      <c r="B169" s="38"/>
      <c r="C169" s="215" t="s">
        <v>164</v>
      </c>
      <c r="D169" s="215" t="s">
        <v>142</v>
      </c>
      <c r="E169" s="216" t="s">
        <v>170</v>
      </c>
      <c r="F169" s="217" t="s">
        <v>171</v>
      </c>
      <c r="G169" s="218" t="s">
        <v>161</v>
      </c>
      <c r="H169" s="219">
        <v>27.5</v>
      </c>
      <c r="I169" s="220"/>
      <c r="J169" s="221">
        <f>ROUND(I169*H169,2)</f>
        <v>0</v>
      </c>
      <c r="K169" s="222"/>
      <c r="L169" s="43"/>
      <c r="M169" s="223" t="s">
        <v>1</v>
      </c>
      <c r="N169" s="224" t="s">
        <v>41</v>
      </c>
      <c r="O169" s="91"/>
      <c r="P169" s="225">
        <f>O169*H169</f>
        <v>0</v>
      </c>
      <c r="Q169" s="225">
        <v>0.040000000000000001</v>
      </c>
      <c r="R169" s="225">
        <f>Q169*H169</f>
        <v>1.1000000000000001</v>
      </c>
      <c r="S169" s="225">
        <v>0</v>
      </c>
      <c r="T169" s="22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7" t="s">
        <v>146</v>
      </c>
      <c r="AT169" s="227" t="s">
        <v>142</v>
      </c>
      <c r="AU169" s="227" t="s">
        <v>147</v>
      </c>
      <c r="AY169" s="16" t="s">
        <v>139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6" t="s">
        <v>148</v>
      </c>
      <c r="BK169" s="228">
        <f>ROUND(I169*H169,2)</f>
        <v>0</v>
      </c>
      <c r="BL169" s="16" t="s">
        <v>146</v>
      </c>
      <c r="BM169" s="227" t="s">
        <v>172</v>
      </c>
    </row>
    <row r="170" s="2" customFormat="1">
      <c r="A170" s="37"/>
      <c r="B170" s="38"/>
      <c r="C170" s="39"/>
      <c r="D170" s="229" t="s">
        <v>150</v>
      </c>
      <c r="E170" s="39"/>
      <c r="F170" s="230" t="s">
        <v>171</v>
      </c>
      <c r="G170" s="39"/>
      <c r="H170" s="39"/>
      <c r="I170" s="231"/>
      <c r="J170" s="39"/>
      <c r="K170" s="39"/>
      <c r="L170" s="43"/>
      <c r="M170" s="232"/>
      <c r="N170" s="233"/>
      <c r="O170" s="91"/>
      <c r="P170" s="91"/>
      <c r="Q170" s="91"/>
      <c r="R170" s="91"/>
      <c r="S170" s="91"/>
      <c r="T170" s="92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150</v>
      </c>
      <c r="AU170" s="16" t="s">
        <v>147</v>
      </c>
    </row>
    <row r="171" s="13" customFormat="1">
      <c r="A171" s="13"/>
      <c r="B171" s="234"/>
      <c r="C171" s="235"/>
      <c r="D171" s="229" t="s">
        <v>151</v>
      </c>
      <c r="E171" s="236" t="s">
        <v>1</v>
      </c>
      <c r="F171" s="237" t="s">
        <v>173</v>
      </c>
      <c r="G171" s="235"/>
      <c r="H171" s="238">
        <v>27.5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151</v>
      </c>
      <c r="AU171" s="244" t="s">
        <v>147</v>
      </c>
      <c r="AV171" s="13" t="s">
        <v>147</v>
      </c>
      <c r="AW171" s="13" t="s">
        <v>30</v>
      </c>
      <c r="AX171" s="13" t="s">
        <v>80</v>
      </c>
      <c r="AY171" s="244" t="s">
        <v>139</v>
      </c>
    </row>
    <row r="172" s="2" customFormat="1" ht="37.8" customHeight="1">
      <c r="A172" s="37"/>
      <c r="B172" s="38"/>
      <c r="C172" s="215" t="s">
        <v>174</v>
      </c>
      <c r="D172" s="215" t="s">
        <v>142</v>
      </c>
      <c r="E172" s="216" t="s">
        <v>175</v>
      </c>
      <c r="F172" s="217" t="s">
        <v>176</v>
      </c>
      <c r="G172" s="218" t="s">
        <v>161</v>
      </c>
      <c r="H172" s="219">
        <v>6.8799999999999999</v>
      </c>
      <c r="I172" s="220"/>
      <c r="J172" s="221">
        <f>ROUND(I172*H172,2)</f>
        <v>0</v>
      </c>
      <c r="K172" s="222"/>
      <c r="L172" s="43"/>
      <c r="M172" s="223" t="s">
        <v>1</v>
      </c>
      <c r="N172" s="224" t="s">
        <v>41</v>
      </c>
      <c r="O172" s="91"/>
      <c r="P172" s="225">
        <f>O172*H172</f>
        <v>0</v>
      </c>
      <c r="Q172" s="225">
        <v>0.0043800000000000002</v>
      </c>
      <c r="R172" s="225">
        <f>Q172*H172</f>
        <v>0.030134400000000002</v>
      </c>
      <c r="S172" s="225">
        <v>0</v>
      </c>
      <c r="T172" s="22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7" t="s">
        <v>146</v>
      </c>
      <c r="AT172" s="227" t="s">
        <v>142</v>
      </c>
      <c r="AU172" s="227" t="s">
        <v>147</v>
      </c>
      <c r="AY172" s="16" t="s">
        <v>139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6" t="s">
        <v>148</v>
      </c>
      <c r="BK172" s="228">
        <f>ROUND(I172*H172,2)</f>
        <v>0</v>
      </c>
      <c r="BL172" s="16" t="s">
        <v>146</v>
      </c>
      <c r="BM172" s="227" t="s">
        <v>177</v>
      </c>
    </row>
    <row r="173" s="2" customFormat="1">
      <c r="A173" s="37"/>
      <c r="B173" s="38"/>
      <c r="C173" s="39"/>
      <c r="D173" s="229" t="s">
        <v>150</v>
      </c>
      <c r="E173" s="39"/>
      <c r="F173" s="230" t="s">
        <v>176</v>
      </c>
      <c r="G173" s="39"/>
      <c r="H173" s="39"/>
      <c r="I173" s="231"/>
      <c r="J173" s="39"/>
      <c r="K173" s="39"/>
      <c r="L173" s="43"/>
      <c r="M173" s="232"/>
      <c r="N173" s="233"/>
      <c r="O173" s="91"/>
      <c r="P173" s="91"/>
      <c r="Q173" s="91"/>
      <c r="R173" s="91"/>
      <c r="S173" s="91"/>
      <c r="T173" s="9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150</v>
      </c>
      <c r="AU173" s="16" t="s">
        <v>147</v>
      </c>
    </row>
    <row r="174" s="13" customFormat="1">
      <c r="A174" s="13"/>
      <c r="B174" s="234"/>
      <c r="C174" s="235"/>
      <c r="D174" s="229" t="s">
        <v>151</v>
      </c>
      <c r="E174" s="236" t="s">
        <v>1</v>
      </c>
      <c r="F174" s="237" t="s">
        <v>178</v>
      </c>
      <c r="G174" s="235"/>
      <c r="H174" s="238">
        <v>6.8799999999999999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151</v>
      </c>
      <c r="AU174" s="244" t="s">
        <v>147</v>
      </c>
      <c r="AV174" s="13" t="s">
        <v>147</v>
      </c>
      <c r="AW174" s="13" t="s">
        <v>30</v>
      </c>
      <c r="AX174" s="13" t="s">
        <v>80</v>
      </c>
      <c r="AY174" s="244" t="s">
        <v>139</v>
      </c>
    </row>
    <row r="175" s="2" customFormat="1" ht="24.15" customHeight="1">
      <c r="A175" s="37"/>
      <c r="B175" s="38"/>
      <c r="C175" s="215" t="s">
        <v>152</v>
      </c>
      <c r="D175" s="215" t="s">
        <v>142</v>
      </c>
      <c r="E175" s="216" t="s">
        <v>179</v>
      </c>
      <c r="F175" s="217" t="s">
        <v>180</v>
      </c>
      <c r="G175" s="218" t="s">
        <v>161</v>
      </c>
      <c r="H175" s="219">
        <v>295.18000000000001</v>
      </c>
      <c r="I175" s="220"/>
      <c r="J175" s="221">
        <f>ROUND(I175*H175,2)</f>
        <v>0</v>
      </c>
      <c r="K175" s="222"/>
      <c r="L175" s="43"/>
      <c r="M175" s="223" t="s">
        <v>1</v>
      </c>
      <c r="N175" s="224" t="s">
        <v>41</v>
      </c>
      <c r="O175" s="91"/>
      <c r="P175" s="225">
        <f>O175*H175</f>
        <v>0</v>
      </c>
      <c r="Q175" s="225">
        <v>0.0040000000000000001</v>
      </c>
      <c r="R175" s="225">
        <f>Q175*H175</f>
        <v>1.18072</v>
      </c>
      <c r="S175" s="225">
        <v>0</v>
      </c>
      <c r="T175" s="22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7" t="s">
        <v>146</v>
      </c>
      <c r="AT175" s="227" t="s">
        <v>142</v>
      </c>
      <c r="AU175" s="227" t="s">
        <v>147</v>
      </c>
      <c r="AY175" s="16" t="s">
        <v>139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6" t="s">
        <v>148</v>
      </c>
      <c r="BK175" s="228">
        <f>ROUND(I175*H175,2)</f>
        <v>0</v>
      </c>
      <c r="BL175" s="16" t="s">
        <v>146</v>
      </c>
      <c r="BM175" s="227" t="s">
        <v>181</v>
      </c>
    </row>
    <row r="176" s="2" customFormat="1">
      <c r="A176" s="37"/>
      <c r="B176" s="38"/>
      <c r="C176" s="39"/>
      <c r="D176" s="229" t="s">
        <v>150</v>
      </c>
      <c r="E176" s="39"/>
      <c r="F176" s="230" t="s">
        <v>180</v>
      </c>
      <c r="G176" s="39"/>
      <c r="H176" s="39"/>
      <c r="I176" s="231"/>
      <c r="J176" s="39"/>
      <c r="K176" s="39"/>
      <c r="L176" s="43"/>
      <c r="M176" s="232"/>
      <c r="N176" s="233"/>
      <c r="O176" s="91"/>
      <c r="P176" s="91"/>
      <c r="Q176" s="91"/>
      <c r="R176" s="91"/>
      <c r="S176" s="91"/>
      <c r="T176" s="92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150</v>
      </c>
      <c r="AU176" s="16" t="s">
        <v>147</v>
      </c>
    </row>
    <row r="177" s="13" customFormat="1">
      <c r="A177" s="13"/>
      <c r="B177" s="234"/>
      <c r="C177" s="235"/>
      <c r="D177" s="229" t="s">
        <v>151</v>
      </c>
      <c r="E177" s="236" t="s">
        <v>1</v>
      </c>
      <c r="F177" s="237" t="s">
        <v>182</v>
      </c>
      <c r="G177" s="235"/>
      <c r="H177" s="238">
        <v>295.18000000000001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151</v>
      </c>
      <c r="AU177" s="244" t="s">
        <v>147</v>
      </c>
      <c r="AV177" s="13" t="s">
        <v>147</v>
      </c>
      <c r="AW177" s="13" t="s">
        <v>30</v>
      </c>
      <c r="AX177" s="13" t="s">
        <v>80</v>
      </c>
      <c r="AY177" s="244" t="s">
        <v>139</v>
      </c>
    </row>
    <row r="178" s="2" customFormat="1" ht="16.5" customHeight="1">
      <c r="A178" s="37"/>
      <c r="B178" s="38"/>
      <c r="C178" s="215" t="s">
        <v>183</v>
      </c>
      <c r="D178" s="215" t="s">
        <v>142</v>
      </c>
      <c r="E178" s="216" t="s">
        <v>184</v>
      </c>
      <c r="F178" s="217" t="s">
        <v>185</v>
      </c>
      <c r="G178" s="218" t="s">
        <v>161</v>
      </c>
      <c r="H178" s="219">
        <v>15.9</v>
      </c>
      <c r="I178" s="220"/>
      <c r="J178" s="221">
        <f>ROUND(I178*H178,2)</f>
        <v>0</v>
      </c>
      <c r="K178" s="222"/>
      <c r="L178" s="43"/>
      <c r="M178" s="223" t="s">
        <v>1</v>
      </c>
      <c r="N178" s="224" t="s">
        <v>41</v>
      </c>
      <c r="O178" s="91"/>
      <c r="P178" s="225">
        <f>O178*H178</f>
        <v>0</v>
      </c>
      <c r="Q178" s="225">
        <v>0.032730000000000002</v>
      </c>
      <c r="R178" s="225">
        <f>Q178*H178</f>
        <v>0.52040700000000006</v>
      </c>
      <c r="S178" s="225">
        <v>0</v>
      </c>
      <c r="T178" s="22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7" t="s">
        <v>146</v>
      </c>
      <c r="AT178" s="227" t="s">
        <v>142</v>
      </c>
      <c r="AU178" s="227" t="s">
        <v>147</v>
      </c>
      <c r="AY178" s="16" t="s">
        <v>139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6" t="s">
        <v>148</v>
      </c>
      <c r="BK178" s="228">
        <f>ROUND(I178*H178,2)</f>
        <v>0</v>
      </c>
      <c r="BL178" s="16" t="s">
        <v>146</v>
      </c>
      <c r="BM178" s="227" t="s">
        <v>186</v>
      </c>
    </row>
    <row r="179" s="2" customFormat="1">
      <c r="A179" s="37"/>
      <c r="B179" s="38"/>
      <c r="C179" s="39"/>
      <c r="D179" s="229" t="s">
        <v>150</v>
      </c>
      <c r="E179" s="39"/>
      <c r="F179" s="230" t="s">
        <v>185</v>
      </c>
      <c r="G179" s="39"/>
      <c r="H179" s="39"/>
      <c r="I179" s="231"/>
      <c r="J179" s="39"/>
      <c r="K179" s="39"/>
      <c r="L179" s="43"/>
      <c r="M179" s="232"/>
      <c r="N179" s="233"/>
      <c r="O179" s="91"/>
      <c r="P179" s="91"/>
      <c r="Q179" s="91"/>
      <c r="R179" s="91"/>
      <c r="S179" s="91"/>
      <c r="T179" s="92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150</v>
      </c>
      <c r="AU179" s="16" t="s">
        <v>147</v>
      </c>
    </row>
    <row r="180" s="13" customFormat="1">
      <c r="A180" s="13"/>
      <c r="B180" s="234"/>
      <c r="C180" s="235"/>
      <c r="D180" s="229" t="s">
        <v>151</v>
      </c>
      <c r="E180" s="236" t="s">
        <v>1</v>
      </c>
      <c r="F180" s="237" t="s">
        <v>187</v>
      </c>
      <c r="G180" s="235"/>
      <c r="H180" s="238">
        <v>15.9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151</v>
      </c>
      <c r="AU180" s="244" t="s">
        <v>147</v>
      </c>
      <c r="AV180" s="13" t="s">
        <v>147</v>
      </c>
      <c r="AW180" s="13" t="s">
        <v>30</v>
      </c>
      <c r="AX180" s="13" t="s">
        <v>80</v>
      </c>
      <c r="AY180" s="244" t="s">
        <v>139</v>
      </c>
    </row>
    <row r="181" s="2" customFormat="1" ht="49.05" customHeight="1">
      <c r="A181" s="37"/>
      <c r="B181" s="38"/>
      <c r="C181" s="215" t="s">
        <v>188</v>
      </c>
      <c r="D181" s="215" t="s">
        <v>142</v>
      </c>
      <c r="E181" s="216" t="s">
        <v>189</v>
      </c>
      <c r="F181" s="217" t="s">
        <v>190</v>
      </c>
      <c r="G181" s="218" t="s">
        <v>161</v>
      </c>
      <c r="H181" s="219">
        <v>292.18000000000001</v>
      </c>
      <c r="I181" s="220"/>
      <c r="J181" s="221">
        <f>ROUND(I181*H181,2)</f>
        <v>0</v>
      </c>
      <c r="K181" s="222"/>
      <c r="L181" s="43"/>
      <c r="M181" s="223" t="s">
        <v>1</v>
      </c>
      <c r="N181" s="224" t="s">
        <v>41</v>
      </c>
      <c r="O181" s="91"/>
      <c r="P181" s="225">
        <f>O181*H181</f>
        <v>0</v>
      </c>
      <c r="Q181" s="225">
        <v>0.028400000000000002</v>
      </c>
      <c r="R181" s="225">
        <f>Q181*H181</f>
        <v>8.2979120000000002</v>
      </c>
      <c r="S181" s="225">
        <v>0</v>
      </c>
      <c r="T181" s="22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7" t="s">
        <v>146</v>
      </c>
      <c r="AT181" s="227" t="s">
        <v>142</v>
      </c>
      <c r="AU181" s="227" t="s">
        <v>147</v>
      </c>
      <c r="AY181" s="16" t="s">
        <v>139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6" t="s">
        <v>148</v>
      </c>
      <c r="BK181" s="228">
        <f>ROUND(I181*H181,2)</f>
        <v>0</v>
      </c>
      <c r="BL181" s="16" t="s">
        <v>146</v>
      </c>
      <c r="BM181" s="227" t="s">
        <v>191</v>
      </c>
    </row>
    <row r="182" s="2" customFormat="1">
      <c r="A182" s="37"/>
      <c r="B182" s="38"/>
      <c r="C182" s="39"/>
      <c r="D182" s="229" t="s">
        <v>150</v>
      </c>
      <c r="E182" s="39"/>
      <c r="F182" s="230" t="s">
        <v>190</v>
      </c>
      <c r="G182" s="39"/>
      <c r="H182" s="39"/>
      <c r="I182" s="231"/>
      <c r="J182" s="39"/>
      <c r="K182" s="39"/>
      <c r="L182" s="43"/>
      <c r="M182" s="232"/>
      <c r="N182" s="233"/>
      <c r="O182" s="91"/>
      <c r="P182" s="91"/>
      <c r="Q182" s="91"/>
      <c r="R182" s="91"/>
      <c r="S182" s="91"/>
      <c r="T182" s="92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150</v>
      </c>
      <c r="AU182" s="16" t="s">
        <v>147</v>
      </c>
    </row>
    <row r="183" s="13" customFormat="1">
      <c r="A183" s="13"/>
      <c r="B183" s="234"/>
      <c r="C183" s="235"/>
      <c r="D183" s="229" t="s">
        <v>151</v>
      </c>
      <c r="E183" s="236" t="s">
        <v>1</v>
      </c>
      <c r="F183" s="237" t="s">
        <v>192</v>
      </c>
      <c r="G183" s="235"/>
      <c r="H183" s="238">
        <v>292.18000000000001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151</v>
      </c>
      <c r="AU183" s="244" t="s">
        <v>147</v>
      </c>
      <c r="AV183" s="13" t="s">
        <v>147</v>
      </c>
      <c r="AW183" s="13" t="s">
        <v>30</v>
      </c>
      <c r="AX183" s="13" t="s">
        <v>80</v>
      </c>
      <c r="AY183" s="244" t="s">
        <v>139</v>
      </c>
    </row>
    <row r="184" s="2" customFormat="1" ht="44.25" customHeight="1">
      <c r="A184" s="37"/>
      <c r="B184" s="38"/>
      <c r="C184" s="215" t="s">
        <v>193</v>
      </c>
      <c r="D184" s="215" t="s">
        <v>142</v>
      </c>
      <c r="E184" s="216" t="s">
        <v>194</v>
      </c>
      <c r="F184" s="217" t="s">
        <v>195</v>
      </c>
      <c r="G184" s="218" t="s">
        <v>196</v>
      </c>
      <c r="H184" s="219">
        <v>40.799999999999997</v>
      </c>
      <c r="I184" s="220"/>
      <c r="J184" s="221">
        <f>ROUND(I184*H184,2)</f>
        <v>0</v>
      </c>
      <c r="K184" s="222"/>
      <c r="L184" s="43"/>
      <c r="M184" s="223" t="s">
        <v>1</v>
      </c>
      <c r="N184" s="224" t="s">
        <v>41</v>
      </c>
      <c r="O184" s="91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7" t="s">
        <v>146</v>
      </c>
      <c r="AT184" s="227" t="s">
        <v>142</v>
      </c>
      <c r="AU184" s="227" t="s">
        <v>147</v>
      </c>
      <c r="AY184" s="16" t="s">
        <v>139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6" t="s">
        <v>148</v>
      </c>
      <c r="BK184" s="228">
        <f>ROUND(I184*H184,2)</f>
        <v>0</v>
      </c>
      <c r="BL184" s="16" t="s">
        <v>146</v>
      </c>
      <c r="BM184" s="227" t="s">
        <v>197</v>
      </c>
    </row>
    <row r="185" s="2" customFormat="1">
      <c r="A185" s="37"/>
      <c r="B185" s="38"/>
      <c r="C185" s="39"/>
      <c r="D185" s="229" t="s">
        <v>150</v>
      </c>
      <c r="E185" s="39"/>
      <c r="F185" s="230" t="s">
        <v>195</v>
      </c>
      <c r="G185" s="39"/>
      <c r="H185" s="39"/>
      <c r="I185" s="231"/>
      <c r="J185" s="39"/>
      <c r="K185" s="39"/>
      <c r="L185" s="43"/>
      <c r="M185" s="232"/>
      <c r="N185" s="233"/>
      <c r="O185" s="91"/>
      <c r="P185" s="91"/>
      <c r="Q185" s="91"/>
      <c r="R185" s="91"/>
      <c r="S185" s="91"/>
      <c r="T185" s="92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150</v>
      </c>
      <c r="AU185" s="16" t="s">
        <v>147</v>
      </c>
    </row>
    <row r="186" s="13" customFormat="1">
      <c r="A186" s="13"/>
      <c r="B186" s="234"/>
      <c r="C186" s="235"/>
      <c r="D186" s="229" t="s">
        <v>151</v>
      </c>
      <c r="E186" s="236" t="s">
        <v>1</v>
      </c>
      <c r="F186" s="237" t="s">
        <v>198</v>
      </c>
      <c r="G186" s="235"/>
      <c r="H186" s="238">
        <v>40.799999999999997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151</v>
      </c>
      <c r="AU186" s="244" t="s">
        <v>147</v>
      </c>
      <c r="AV186" s="13" t="s">
        <v>147</v>
      </c>
      <c r="AW186" s="13" t="s">
        <v>30</v>
      </c>
      <c r="AX186" s="13" t="s">
        <v>80</v>
      </c>
      <c r="AY186" s="244" t="s">
        <v>139</v>
      </c>
    </row>
    <row r="187" s="2" customFormat="1" ht="24.15" customHeight="1">
      <c r="A187" s="37"/>
      <c r="B187" s="38"/>
      <c r="C187" s="245" t="s">
        <v>199</v>
      </c>
      <c r="D187" s="245" t="s">
        <v>200</v>
      </c>
      <c r="E187" s="246" t="s">
        <v>201</v>
      </c>
      <c r="F187" s="247" t="s">
        <v>202</v>
      </c>
      <c r="G187" s="248" t="s">
        <v>196</v>
      </c>
      <c r="H187" s="249">
        <v>42.840000000000003</v>
      </c>
      <c r="I187" s="250"/>
      <c r="J187" s="251">
        <f>ROUND(I187*H187,2)</f>
        <v>0</v>
      </c>
      <c r="K187" s="252"/>
      <c r="L187" s="253"/>
      <c r="M187" s="254" t="s">
        <v>1</v>
      </c>
      <c r="N187" s="255" t="s">
        <v>41</v>
      </c>
      <c r="O187" s="91"/>
      <c r="P187" s="225">
        <f>O187*H187</f>
        <v>0</v>
      </c>
      <c r="Q187" s="225">
        <v>0.00011</v>
      </c>
      <c r="R187" s="225">
        <f>Q187*H187</f>
        <v>0.0047124000000000003</v>
      </c>
      <c r="S187" s="225">
        <v>0</v>
      </c>
      <c r="T187" s="22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7" t="s">
        <v>152</v>
      </c>
      <c r="AT187" s="227" t="s">
        <v>200</v>
      </c>
      <c r="AU187" s="227" t="s">
        <v>147</v>
      </c>
      <c r="AY187" s="16" t="s">
        <v>139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6" t="s">
        <v>148</v>
      </c>
      <c r="BK187" s="228">
        <f>ROUND(I187*H187,2)</f>
        <v>0</v>
      </c>
      <c r="BL187" s="16" t="s">
        <v>146</v>
      </c>
      <c r="BM187" s="227" t="s">
        <v>203</v>
      </c>
    </row>
    <row r="188" s="2" customFormat="1">
      <c r="A188" s="37"/>
      <c r="B188" s="38"/>
      <c r="C188" s="39"/>
      <c r="D188" s="229" t="s">
        <v>150</v>
      </c>
      <c r="E188" s="39"/>
      <c r="F188" s="230" t="s">
        <v>202</v>
      </c>
      <c r="G188" s="39"/>
      <c r="H188" s="39"/>
      <c r="I188" s="231"/>
      <c r="J188" s="39"/>
      <c r="K188" s="39"/>
      <c r="L188" s="43"/>
      <c r="M188" s="232"/>
      <c r="N188" s="233"/>
      <c r="O188" s="91"/>
      <c r="P188" s="91"/>
      <c r="Q188" s="91"/>
      <c r="R188" s="91"/>
      <c r="S188" s="91"/>
      <c r="T188" s="92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150</v>
      </c>
      <c r="AU188" s="16" t="s">
        <v>147</v>
      </c>
    </row>
    <row r="189" s="13" customFormat="1">
      <c r="A189" s="13"/>
      <c r="B189" s="234"/>
      <c r="C189" s="235"/>
      <c r="D189" s="229" t="s">
        <v>151</v>
      </c>
      <c r="E189" s="236" t="s">
        <v>1</v>
      </c>
      <c r="F189" s="237" t="s">
        <v>204</v>
      </c>
      <c r="G189" s="235"/>
      <c r="H189" s="238">
        <v>42.840000000000003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151</v>
      </c>
      <c r="AU189" s="244" t="s">
        <v>147</v>
      </c>
      <c r="AV189" s="13" t="s">
        <v>147</v>
      </c>
      <c r="AW189" s="13" t="s">
        <v>30</v>
      </c>
      <c r="AX189" s="13" t="s">
        <v>80</v>
      </c>
      <c r="AY189" s="244" t="s">
        <v>139</v>
      </c>
    </row>
    <row r="190" s="2" customFormat="1" ht="24.15" customHeight="1">
      <c r="A190" s="37"/>
      <c r="B190" s="38"/>
      <c r="C190" s="215" t="s">
        <v>205</v>
      </c>
      <c r="D190" s="215" t="s">
        <v>142</v>
      </c>
      <c r="E190" s="216" t="s">
        <v>206</v>
      </c>
      <c r="F190" s="217" t="s">
        <v>207</v>
      </c>
      <c r="G190" s="218" t="s">
        <v>196</v>
      </c>
      <c r="H190" s="219">
        <v>40.799999999999997</v>
      </c>
      <c r="I190" s="220"/>
      <c r="J190" s="221">
        <f>ROUND(I190*H190,2)</f>
        <v>0</v>
      </c>
      <c r="K190" s="222"/>
      <c r="L190" s="43"/>
      <c r="M190" s="223" t="s">
        <v>1</v>
      </c>
      <c r="N190" s="224" t="s">
        <v>41</v>
      </c>
      <c r="O190" s="91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7" t="s">
        <v>146</v>
      </c>
      <c r="AT190" s="227" t="s">
        <v>142</v>
      </c>
      <c r="AU190" s="227" t="s">
        <v>147</v>
      </c>
      <c r="AY190" s="16" t="s">
        <v>139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6" t="s">
        <v>148</v>
      </c>
      <c r="BK190" s="228">
        <f>ROUND(I190*H190,2)</f>
        <v>0</v>
      </c>
      <c r="BL190" s="16" t="s">
        <v>146</v>
      </c>
      <c r="BM190" s="227" t="s">
        <v>208</v>
      </c>
    </row>
    <row r="191" s="2" customFormat="1">
      <c r="A191" s="37"/>
      <c r="B191" s="38"/>
      <c r="C191" s="39"/>
      <c r="D191" s="229" t="s">
        <v>150</v>
      </c>
      <c r="E191" s="39"/>
      <c r="F191" s="230" t="s">
        <v>207</v>
      </c>
      <c r="G191" s="39"/>
      <c r="H191" s="39"/>
      <c r="I191" s="231"/>
      <c r="J191" s="39"/>
      <c r="K191" s="39"/>
      <c r="L191" s="43"/>
      <c r="M191" s="232"/>
      <c r="N191" s="233"/>
      <c r="O191" s="91"/>
      <c r="P191" s="91"/>
      <c r="Q191" s="91"/>
      <c r="R191" s="91"/>
      <c r="S191" s="91"/>
      <c r="T191" s="92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150</v>
      </c>
      <c r="AU191" s="16" t="s">
        <v>147</v>
      </c>
    </row>
    <row r="192" s="2" customFormat="1" ht="16.5" customHeight="1">
      <c r="A192" s="37"/>
      <c r="B192" s="38"/>
      <c r="C192" s="245" t="s">
        <v>209</v>
      </c>
      <c r="D192" s="245" t="s">
        <v>200</v>
      </c>
      <c r="E192" s="246" t="s">
        <v>210</v>
      </c>
      <c r="F192" s="247" t="s">
        <v>211</v>
      </c>
      <c r="G192" s="248" t="s">
        <v>196</v>
      </c>
      <c r="H192" s="249">
        <v>42.840000000000003</v>
      </c>
      <c r="I192" s="250"/>
      <c r="J192" s="251">
        <f>ROUND(I192*H192,2)</f>
        <v>0</v>
      </c>
      <c r="K192" s="252"/>
      <c r="L192" s="253"/>
      <c r="M192" s="254" t="s">
        <v>1</v>
      </c>
      <c r="N192" s="255" t="s">
        <v>41</v>
      </c>
      <c r="O192" s="91"/>
      <c r="P192" s="225">
        <f>O192*H192</f>
        <v>0</v>
      </c>
      <c r="Q192" s="225">
        <v>0.00029999999999999997</v>
      </c>
      <c r="R192" s="225">
        <f>Q192*H192</f>
        <v>0.012852000000000001</v>
      </c>
      <c r="S192" s="225">
        <v>0</v>
      </c>
      <c r="T192" s="22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7" t="s">
        <v>152</v>
      </c>
      <c r="AT192" s="227" t="s">
        <v>200</v>
      </c>
      <c r="AU192" s="227" t="s">
        <v>147</v>
      </c>
      <c r="AY192" s="16" t="s">
        <v>139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6" t="s">
        <v>148</v>
      </c>
      <c r="BK192" s="228">
        <f>ROUND(I192*H192,2)</f>
        <v>0</v>
      </c>
      <c r="BL192" s="16" t="s">
        <v>146</v>
      </c>
      <c r="BM192" s="227" t="s">
        <v>212</v>
      </c>
    </row>
    <row r="193" s="2" customFormat="1">
      <c r="A193" s="37"/>
      <c r="B193" s="38"/>
      <c r="C193" s="39"/>
      <c r="D193" s="229" t="s">
        <v>150</v>
      </c>
      <c r="E193" s="39"/>
      <c r="F193" s="230" t="s">
        <v>211</v>
      </c>
      <c r="G193" s="39"/>
      <c r="H193" s="39"/>
      <c r="I193" s="231"/>
      <c r="J193" s="39"/>
      <c r="K193" s="39"/>
      <c r="L193" s="43"/>
      <c r="M193" s="232"/>
      <c r="N193" s="233"/>
      <c r="O193" s="91"/>
      <c r="P193" s="91"/>
      <c r="Q193" s="91"/>
      <c r="R193" s="91"/>
      <c r="S193" s="91"/>
      <c r="T193" s="92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150</v>
      </c>
      <c r="AU193" s="16" t="s">
        <v>147</v>
      </c>
    </row>
    <row r="194" s="13" customFormat="1">
      <c r="A194" s="13"/>
      <c r="B194" s="234"/>
      <c r="C194" s="235"/>
      <c r="D194" s="229" t="s">
        <v>151</v>
      </c>
      <c r="E194" s="236" t="s">
        <v>1</v>
      </c>
      <c r="F194" s="237" t="s">
        <v>204</v>
      </c>
      <c r="G194" s="235"/>
      <c r="H194" s="238">
        <v>42.840000000000003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151</v>
      </c>
      <c r="AU194" s="244" t="s">
        <v>147</v>
      </c>
      <c r="AV194" s="13" t="s">
        <v>147</v>
      </c>
      <c r="AW194" s="13" t="s">
        <v>30</v>
      </c>
      <c r="AX194" s="13" t="s">
        <v>80</v>
      </c>
      <c r="AY194" s="244" t="s">
        <v>139</v>
      </c>
    </row>
    <row r="195" s="2" customFormat="1" ht="37.8" customHeight="1">
      <c r="A195" s="37"/>
      <c r="B195" s="38"/>
      <c r="C195" s="215" t="s">
        <v>8</v>
      </c>
      <c r="D195" s="215" t="s">
        <v>142</v>
      </c>
      <c r="E195" s="216" t="s">
        <v>213</v>
      </c>
      <c r="F195" s="217" t="s">
        <v>214</v>
      </c>
      <c r="G195" s="218" t="s">
        <v>215</v>
      </c>
      <c r="H195" s="219">
        <v>1.129</v>
      </c>
      <c r="I195" s="220"/>
      <c r="J195" s="221">
        <f>ROUND(I195*H195,2)</f>
        <v>0</v>
      </c>
      <c r="K195" s="222"/>
      <c r="L195" s="43"/>
      <c r="M195" s="223" t="s">
        <v>1</v>
      </c>
      <c r="N195" s="224" t="s">
        <v>41</v>
      </c>
      <c r="O195" s="91"/>
      <c r="P195" s="225">
        <f>O195*H195</f>
        <v>0</v>
      </c>
      <c r="Q195" s="225">
        <v>2.2563399999999998</v>
      </c>
      <c r="R195" s="225">
        <f>Q195*H195</f>
        <v>2.5474078599999999</v>
      </c>
      <c r="S195" s="225">
        <v>0</v>
      </c>
      <c r="T195" s="22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7" t="s">
        <v>146</v>
      </c>
      <c r="AT195" s="227" t="s">
        <v>142</v>
      </c>
      <c r="AU195" s="227" t="s">
        <v>147</v>
      </c>
      <c r="AY195" s="16" t="s">
        <v>139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6" t="s">
        <v>148</v>
      </c>
      <c r="BK195" s="228">
        <f>ROUND(I195*H195,2)</f>
        <v>0</v>
      </c>
      <c r="BL195" s="16" t="s">
        <v>146</v>
      </c>
      <c r="BM195" s="227" t="s">
        <v>216</v>
      </c>
    </row>
    <row r="196" s="2" customFormat="1">
      <c r="A196" s="37"/>
      <c r="B196" s="38"/>
      <c r="C196" s="39"/>
      <c r="D196" s="229" t="s">
        <v>150</v>
      </c>
      <c r="E196" s="39"/>
      <c r="F196" s="230" t="s">
        <v>214</v>
      </c>
      <c r="G196" s="39"/>
      <c r="H196" s="39"/>
      <c r="I196" s="231"/>
      <c r="J196" s="39"/>
      <c r="K196" s="39"/>
      <c r="L196" s="43"/>
      <c r="M196" s="232"/>
      <c r="N196" s="233"/>
      <c r="O196" s="91"/>
      <c r="P196" s="91"/>
      <c r="Q196" s="91"/>
      <c r="R196" s="91"/>
      <c r="S196" s="91"/>
      <c r="T196" s="92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150</v>
      </c>
      <c r="AU196" s="16" t="s">
        <v>147</v>
      </c>
    </row>
    <row r="197" s="13" customFormat="1">
      <c r="A197" s="13"/>
      <c r="B197" s="234"/>
      <c r="C197" s="235"/>
      <c r="D197" s="229" t="s">
        <v>151</v>
      </c>
      <c r="E197" s="236" t="s">
        <v>1</v>
      </c>
      <c r="F197" s="237" t="s">
        <v>217</v>
      </c>
      <c r="G197" s="235"/>
      <c r="H197" s="238">
        <v>1.129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151</v>
      </c>
      <c r="AU197" s="244" t="s">
        <v>147</v>
      </c>
      <c r="AV197" s="13" t="s">
        <v>147</v>
      </c>
      <c r="AW197" s="13" t="s">
        <v>30</v>
      </c>
      <c r="AX197" s="13" t="s">
        <v>80</v>
      </c>
      <c r="AY197" s="244" t="s">
        <v>139</v>
      </c>
    </row>
    <row r="198" s="2" customFormat="1" ht="55.5" customHeight="1">
      <c r="A198" s="37"/>
      <c r="B198" s="38"/>
      <c r="C198" s="215" t="s">
        <v>218</v>
      </c>
      <c r="D198" s="215" t="s">
        <v>142</v>
      </c>
      <c r="E198" s="216" t="s">
        <v>219</v>
      </c>
      <c r="F198" s="217" t="s">
        <v>220</v>
      </c>
      <c r="G198" s="218" t="s">
        <v>161</v>
      </c>
      <c r="H198" s="219">
        <v>10.15</v>
      </c>
      <c r="I198" s="220"/>
      <c r="J198" s="221">
        <f>ROUND(I198*H198,2)</f>
        <v>0</v>
      </c>
      <c r="K198" s="222"/>
      <c r="L198" s="43"/>
      <c r="M198" s="223" t="s">
        <v>1</v>
      </c>
      <c r="N198" s="224" t="s">
        <v>41</v>
      </c>
      <c r="O198" s="91"/>
      <c r="P198" s="225">
        <f>O198*H198</f>
        <v>0</v>
      </c>
      <c r="Q198" s="225">
        <v>0.093359999999999999</v>
      </c>
      <c r="R198" s="225">
        <f>Q198*H198</f>
        <v>0.947604</v>
      </c>
      <c r="S198" s="225">
        <v>0</v>
      </c>
      <c r="T198" s="22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7" t="s">
        <v>146</v>
      </c>
      <c r="AT198" s="227" t="s">
        <v>142</v>
      </c>
      <c r="AU198" s="227" t="s">
        <v>147</v>
      </c>
      <c r="AY198" s="16" t="s">
        <v>139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6" t="s">
        <v>148</v>
      </c>
      <c r="BK198" s="228">
        <f>ROUND(I198*H198,2)</f>
        <v>0</v>
      </c>
      <c r="BL198" s="16" t="s">
        <v>146</v>
      </c>
      <c r="BM198" s="227" t="s">
        <v>221</v>
      </c>
    </row>
    <row r="199" s="2" customFormat="1">
      <c r="A199" s="37"/>
      <c r="B199" s="38"/>
      <c r="C199" s="39"/>
      <c r="D199" s="229" t="s">
        <v>150</v>
      </c>
      <c r="E199" s="39"/>
      <c r="F199" s="230" t="s">
        <v>220</v>
      </c>
      <c r="G199" s="39"/>
      <c r="H199" s="39"/>
      <c r="I199" s="231"/>
      <c r="J199" s="39"/>
      <c r="K199" s="39"/>
      <c r="L199" s="43"/>
      <c r="M199" s="232"/>
      <c r="N199" s="233"/>
      <c r="O199" s="91"/>
      <c r="P199" s="91"/>
      <c r="Q199" s="91"/>
      <c r="R199" s="91"/>
      <c r="S199" s="91"/>
      <c r="T199" s="92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150</v>
      </c>
      <c r="AU199" s="16" t="s">
        <v>147</v>
      </c>
    </row>
    <row r="200" s="13" customFormat="1">
      <c r="A200" s="13"/>
      <c r="B200" s="234"/>
      <c r="C200" s="235"/>
      <c r="D200" s="229" t="s">
        <v>151</v>
      </c>
      <c r="E200" s="236" t="s">
        <v>1</v>
      </c>
      <c r="F200" s="237" t="s">
        <v>222</v>
      </c>
      <c r="G200" s="235"/>
      <c r="H200" s="238">
        <v>10.15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151</v>
      </c>
      <c r="AU200" s="244" t="s">
        <v>147</v>
      </c>
      <c r="AV200" s="13" t="s">
        <v>147</v>
      </c>
      <c r="AW200" s="13" t="s">
        <v>30</v>
      </c>
      <c r="AX200" s="13" t="s">
        <v>80</v>
      </c>
      <c r="AY200" s="244" t="s">
        <v>139</v>
      </c>
    </row>
    <row r="201" s="2" customFormat="1" ht="37.8" customHeight="1">
      <c r="A201" s="37"/>
      <c r="B201" s="38"/>
      <c r="C201" s="215" t="s">
        <v>223</v>
      </c>
      <c r="D201" s="215" t="s">
        <v>142</v>
      </c>
      <c r="E201" s="216" t="s">
        <v>224</v>
      </c>
      <c r="F201" s="217" t="s">
        <v>225</v>
      </c>
      <c r="G201" s="218" t="s">
        <v>145</v>
      </c>
      <c r="H201" s="219">
        <v>1</v>
      </c>
      <c r="I201" s="220"/>
      <c r="J201" s="221">
        <f>ROUND(I201*H201,2)</f>
        <v>0</v>
      </c>
      <c r="K201" s="222"/>
      <c r="L201" s="43"/>
      <c r="M201" s="223" t="s">
        <v>1</v>
      </c>
      <c r="N201" s="224" t="s">
        <v>41</v>
      </c>
      <c r="O201" s="91"/>
      <c r="P201" s="225">
        <f>O201*H201</f>
        <v>0</v>
      </c>
      <c r="Q201" s="225">
        <v>0.04684</v>
      </c>
      <c r="R201" s="225">
        <f>Q201*H201</f>
        <v>0.04684</v>
      </c>
      <c r="S201" s="225">
        <v>0</v>
      </c>
      <c r="T201" s="22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7" t="s">
        <v>146</v>
      </c>
      <c r="AT201" s="227" t="s">
        <v>142</v>
      </c>
      <c r="AU201" s="227" t="s">
        <v>147</v>
      </c>
      <c r="AY201" s="16" t="s">
        <v>139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6" t="s">
        <v>148</v>
      </c>
      <c r="BK201" s="228">
        <f>ROUND(I201*H201,2)</f>
        <v>0</v>
      </c>
      <c r="BL201" s="16" t="s">
        <v>146</v>
      </c>
      <c r="BM201" s="227" t="s">
        <v>226</v>
      </c>
    </row>
    <row r="202" s="2" customFormat="1">
      <c r="A202" s="37"/>
      <c r="B202" s="38"/>
      <c r="C202" s="39"/>
      <c r="D202" s="229" t="s">
        <v>150</v>
      </c>
      <c r="E202" s="39"/>
      <c r="F202" s="230" t="s">
        <v>225</v>
      </c>
      <c r="G202" s="39"/>
      <c r="H202" s="39"/>
      <c r="I202" s="231"/>
      <c r="J202" s="39"/>
      <c r="K202" s="39"/>
      <c r="L202" s="43"/>
      <c r="M202" s="232"/>
      <c r="N202" s="233"/>
      <c r="O202" s="91"/>
      <c r="P202" s="91"/>
      <c r="Q202" s="91"/>
      <c r="R202" s="91"/>
      <c r="S202" s="91"/>
      <c r="T202" s="9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150</v>
      </c>
      <c r="AU202" s="16" t="s">
        <v>147</v>
      </c>
    </row>
    <row r="203" s="13" customFormat="1">
      <c r="A203" s="13"/>
      <c r="B203" s="234"/>
      <c r="C203" s="235"/>
      <c r="D203" s="229" t="s">
        <v>151</v>
      </c>
      <c r="E203" s="236" t="s">
        <v>1</v>
      </c>
      <c r="F203" s="237" t="s">
        <v>80</v>
      </c>
      <c r="G203" s="235"/>
      <c r="H203" s="238">
        <v>1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151</v>
      </c>
      <c r="AU203" s="244" t="s">
        <v>147</v>
      </c>
      <c r="AV203" s="13" t="s">
        <v>147</v>
      </c>
      <c r="AW203" s="13" t="s">
        <v>30</v>
      </c>
      <c r="AX203" s="13" t="s">
        <v>80</v>
      </c>
      <c r="AY203" s="244" t="s">
        <v>139</v>
      </c>
    </row>
    <row r="204" s="2" customFormat="1" ht="24.15" customHeight="1">
      <c r="A204" s="37"/>
      <c r="B204" s="38"/>
      <c r="C204" s="245" t="s">
        <v>227</v>
      </c>
      <c r="D204" s="245" t="s">
        <v>200</v>
      </c>
      <c r="E204" s="246" t="s">
        <v>228</v>
      </c>
      <c r="F204" s="247" t="s">
        <v>229</v>
      </c>
      <c r="G204" s="248" t="s">
        <v>145</v>
      </c>
      <c r="H204" s="249">
        <v>1</v>
      </c>
      <c r="I204" s="250"/>
      <c r="J204" s="251">
        <f>ROUND(I204*H204,2)</f>
        <v>0</v>
      </c>
      <c r="K204" s="252"/>
      <c r="L204" s="253"/>
      <c r="M204" s="254" t="s">
        <v>1</v>
      </c>
      <c r="N204" s="255" t="s">
        <v>41</v>
      </c>
      <c r="O204" s="91"/>
      <c r="P204" s="225">
        <f>O204*H204</f>
        <v>0</v>
      </c>
      <c r="Q204" s="225">
        <v>0.01272</v>
      </c>
      <c r="R204" s="225">
        <f>Q204*H204</f>
        <v>0.01272</v>
      </c>
      <c r="S204" s="225">
        <v>0</v>
      </c>
      <c r="T204" s="22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7" t="s">
        <v>152</v>
      </c>
      <c r="AT204" s="227" t="s">
        <v>200</v>
      </c>
      <c r="AU204" s="227" t="s">
        <v>147</v>
      </c>
      <c r="AY204" s="16" t="s">
        <v>139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6" t="s">
        <v>148</v>
      </c>
      <c r="BK204" s="228">
        <f>ROUND(I204*H204,2)</f>
        <v>0</v>
      </c>
      <c r="BL204" s="16" t="s">
        <v>146</v>
      </c>
      <c r="BM204" s="227" t="s">
        <v>230</v>
      </c>
    </row>
    <row r="205" s="2" customFormat="1">
      <c r="A205" s="37"/>
      <c r="B205" s="38"/>
      <c r="C205" s="39"/>
      <c r="D205" s="229" t="s">
        <v>150</v>
      </c>
      <c r="E205" s="39"/>
      <c r="F205" s="230" t="s">
        <v>229</v>
      </c>
      <c r="G205" s="39"/>
      <c r="H205" s="39"/>
      <c r="I205" s="231"/>
      <c r="J205" s="39"/>
      <c r="K205" s="39"/>
      <c r="L205" s="43"/>
      <c r="M205" s="232"/>
      <c r="N205" s="233"/>
      <c r="O205" s="91"/>
      <c r="P205" s="91"/>
      <c r="Q205" s="91"/>
      <c r="R205" s="91"/>
      <c r="S205" s="91"/>
      <c r="T205" s="92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150</v>
      </c>
      <c r="AU205" s="16" t="s">
        <v>147</v>
      </c>
    </row>
    <row r="206" s="12" customFormat="1" ht="22.8" customHeight="1">
      <c r="A206" s="12"/>
      <c r="B206" s="199"/>
      <c r="C206" s="200"/>
      <c r="D206" s="201" t="s">
        <v>72</v>
      </c>
      <c r="E206" s="213" t="s">
        <v>183</v>
      </c>
      <c r="F206" s="213" t="s">
        <v>231</v>
      </c>
      <c r="G206" s="200"/>
      <c r="H206" s="200"/>
      <c r="I206" s="203"/>
      <c r="J206" s="214">
        <f>BK206</f>
        <v>0</v>
      </c>
      <c r="K206" s="200"/>
      <c r="L206" s="205"/>
      <c r="M206" s="206"/>
      <c r="N206" s="207"/>
      <c r="O206" s="207"/>
      <c r="P206" s="208">
        <f>SUM(P207:P251)</f>
        <v>0</v>
      </c>
      <c r="Q206" s="207"/>
      <c r="R206" s="208">
        <f>SUM(R207:R251)</f>
        <v>0.021832499999999998</v>
      </c>
      <c r="S206" s="207"/>
      <c r="T206" s="209">
        <f>SUM(T207:T251)</f>
        <v>16.509174999999999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0" t="s">
        <v>80</v>
      </c>
      <c r="AT206" s="211" t="s">
        <v>72</v>
      </c>
      <c r="AU206" s="211" t="s">
        <v>80</v>
      </c>
      <c r="AY206" s="210" t="s">
        <v>139</v>
      </c>
      <c r="BK206" s="212">
        <f>SUM(BK207:BK251)</f>
        <v>0</v>
      </c>
    </row>
    <row r="207" s="2" customFormat="1" ht="37.8" customHeight="1">
      <c r="A207" s="37"/>
      <c r="B207" s="38"/>
      <c r="C207" s="215" t="s">
        <v>232</v>
      </c>
      <c r="D207" s="215" t="s">
        <v>142</v>
      </c>
      <c r="E207" s="216" t="s">
        <v>233</v>
      </c>
      <c r="F207" s="217" t="s">
        <v>234</v>
      </c>
      <c r="G207" s="218" t="s">
        <v>161</v>
      </c>
      <c r="H207" s="219">
        <v>87.329999999999998</v>
      </c>
      <c r="I207" s="220"/>
      <c r="J207" s="221">
        <f>ROUND(I207*H207,2)</f>
        <v>0</v>
      </c>
      <c r="K207" s="222"/>
      <c r="L207" s="43"/>
      <c r="M207" s="223" t="s">
        <v>1</v>
      </c>
      <c r="N207" s="224" t="s">
        <v>41</v>
      </c>
      <c r="O207" s="91"/>
      <c r="P207" s="225">
        <f>O207*H207</f>
        <v>0</v>
      </c>
      <c r="Q207" s="225">
        <v>0.00021000000000000001</v>
      </c>
      <c r="R207" s="225">
        <f>Q207*H207</f>
        <v>0.018339299999999999</v>
      </c>
      <c r="S207" s="225">
        <v>0</v>
      </c>
      <c r="T207" s="22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7" t="s">
        <v>146</v>
      </c>
      <c r="AT207" s="227" t="s">
        <v>142</v>
      </c>
      <c r="AU207" s="227" t="s">
        <v>147</v>
      </c>
      <c r="AY207" s="16" t="s">
        <v>139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6" t="s">
        <v>148</v>
      </c>
      <c r="BK207" s="228">
        <f>ROUND(I207*H207,2)</f>
        <v>0</v>
      </c>
      <c r="BL207" s="16" t="s">
        <v>146</v>
      </c>
      <c r="BM207" s="227" t="s">
        <v>235</v>
      </c>
    </row>
    <row r="208" s="2" customFormat="1">
      <c r="A208" s="37"/>
      <c r="B208" s="38"/>
      <c r="C208" s="39"/>
      <c r="D208" s="229" t="s">
        <v>150</v>
      </c>
      <c r="E208" s="39"/>
      <c r="F208" s="230" t="s">
        <v>234</v>
      </c>
      <c r="G208" s="39"/>
      <c r="H208" s="39"/>
      <c r="I208" s="231"/>
      <c r="J208" s="39"/>
      <c r="K208" s="39"/>
      <c r="L208" s="43"/>
      <c r="M208" s="232"/>
      <c r="N208" s="233"/>
      <c r="O208" s="91"/>
      <c r="P208" s="91"/>
      <c r="Q208" s="91"/>
      <c r="R208" s="91"/>
      <c r="S208" s="91"/>
      <c r="T208" s="92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150</v>
      </c>
      <c r="AU208" s="16" t="s">
        <v>147</v>
      </c>
    </row>
    <row r="209" s="2" customFormat="1" ht="37.8" customHeight="1">
      <c r="A209" s="37"/>
      <c r="B209" s="38"/>
      <c r="C209" s="215" t="s">
        <v>236</v>
      </c>
      <c r="D209" s="215" t="s">
        <v>142</v>
      </c>
      <c r="E209" s="216" t="s">
        <v>237</v>
      </c>
      <c r="F209" s="217" t="s">
        <v>238</v>
      </c>
      <c r="G209" s="218" t="s">
        <v>161</v>
      </c>
      <c r="H209" s="219">
        <v>87.329999999999998</v>
      </c>
      <c r="I209" s="220"/>
      <c r="J209" s="221">
        <f>ROUND(I209*H209,2)</f>
        <v>0</v>
      </c>
      <c r="K209" s="222"/>
      <c r="L209" s="43"/>
      <c r="M209" s="223" t="s">
        <v>1</v>
      </c>
      <c r="N209" s="224" t="s">
        <v>41</v>
      </c>
      <c r="O209" s="91"/>
      <c r="P209" s="225">
        <f>O209*H209</f>
        <v>0</v>
      </c>
      <c r="Q209" s="225">
        <v>4.0000000000000003E-05</v>
      </c>
      <c r="R209" s="225">
        <f>Q209*H209</f>
        <v>0.0034932000000000001</v>
      </c>
      <c r="S209" s="225">
        <v>0</v>
      </c>
      <c r="T209" s="22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7" t="s">
        <v>146</v>
      </c>
      <c r="AT209" s="227" t="s">
        <v>142</v>
      </c>
      <c r="AU209" s="227" t="s">
        <v>147</v>
      </c>
      <c r="AY209" s="16" t="s">
        <v>139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6" t="s">
        <v>148</v>
      </c>
      <c r="BK209" s="228">
        <f>ROUND(I209*H209,2)</f>
        <v>0</v>
      </c>
      <c r="BL209" s="16" t="s">
        <v>146</v>
      </c>
      <c r="BM209" s="227" t="s">
        <v>239</v>
      </c>
    </row>
    <row r="210" s="2" customFormat="1">
      <c r="A210" s="37"/>
      <c r="B210" s="38"/>
      <c r="C210" s="39"/>
      <c r="D210" s="229" t="s">
        <v>150</v>
      </c>
      <c r="E210" s="39"/>
      <c r="F210" s="230" t="s">
        <v>238</v>
      </c>
      <c r="G210" s="39"/>
      <c r="H210" s="39"/>
      <c r="I210" s="231"/>
      <c r="J210" s="39"/>
      <c r="K210" s="39"/>
      <c r="L210" s="43"/>
      <c r="M210" s="232"/>
      <c r="N210" s="233"/>
      <c r="O210" s="91"/>
      <c r="P210" s="91"/>
      <c r="Q210" s="91"/>
      <c r="R210" s="91"/>
      <c r="S210" s="91"/>
      <c r="T210" s="9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150</v>
      </c>
      <c r="AU210" s="16" t="s">
        <v>147</v>
      </c>
    </row>
    <row r="211" s="2" customFormat="1" ht="44.25" customHeight="1">
      <c r="A211" s="37"/>
      <c r="B211" s="38"/>
      <c r="C211" s="215" t="s">
        <v>7</v>
      </c>
      <c r="D211" s="215" t="s">
        <v>142</v>
      </c>
      <c r="E211" s="216" t="s">
        <v>240</v>
      </c>
      <c r="F211" s="217" t="s">
        <v>241</v>
      </c>
      <c r="G211" s="218" t="s">
        <v>161</v>
      </c>
      <c r="H211" s="219">
        <v>16.829999999999998</v>
      </c>
      <c r="I211" s="220"/>
      <c r="J211" s="221">
        <f>ROUND(I211*H211,2)</f>
        <v>0</v>
      </c>
      <c r="K211" s="222"/>
      <c r="L211" s="43"/>
      <c r="M211" s="223" t="s">
        <v>1</v>
      </c>
      <c r="N211" s="224" t="s">
        <v>41</v>
      </c>
      <c r="O211" s="91"/>
      <c r="P211" s="225">
        <f>O211*H211</f>
        <v>0</v>
      </c>
      <c r="Q211" s="225">
        <v>0</v>
      </c>
      <c r="R211" s="225">
        <f>Q211*H211</f>
        <v>0</v>
      </c>
      <c r="S211" s="225">
        <v>0.26100000000000001</v>
      </c>
      <c r="T211" s="226">
        <f>S211*H211</f>
        <v>4.3926299999999996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7" t="s">
        <v>146</v>
      </c>
      <c r="AT211" s="227" t="s">
        <v>142</v>
      </c>
      <c r="AU211" s="227" t="s">
        <v>147</v>
      </c>
      <c r="AY211" s="16" t="s">
        <v>139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6" t="s">
        <v>148</v>
      </c>
      <c r="BK211" s="228">
        <f>ROUND(I211*H211,2)</f>
        <v>0</v>
      </c>
      <c r="BL211" s="16" t="s">
        <v>146</v>
      </c>
      <c r="BM211" s="227" t="s">
        <v>242</v>
      </c>
    </row>
    <row r="212" s="2" customFormat="1">
      <c r="A212" s="37"/>
      <c r="B212" s="38"/>
      <c r="C212" s="39"/>
      <c r="D212" s="229" t="s">
        <v>150</v>
      </c>
      <c r="E212" s="39"/>
      <c r="F212" s="230" t="s">
        <v>241</v>
      </c>
      <c r="G212" s="39"/>
      <c r="H212" s="39"/>
      <c r="I212" s="231"/>
      <c r="J212" s="39"/>
      <c r="K212" s="39"/>
      <c r="L212" s="43"/>
      <c r="M212" s="232"/>
      <c r="N212" s="233"/>
      <c r="O212" s="91"/>
      <c r="P212" s="91"/>
      <c r="Q212" s="91"/>
      <c r="R212" s="91"/>
      <c r="S212" s="91"/>
      <c r="T212" s="92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150</v>
      </c>
      <c r="AU212" s="16" t="s">
        <v>147</v>
      </c>
    </row>
    <row r="213" s="13" customFormat="1">
      <c r="A213" s="13"/>
      <c r="B213" s="234"/>
      <c r="C213" s="235"/>
      <c r="D213" s="229" t="s">
        <v>151</v>
      </c>
      <c r="E213" s="236" t="s">
        <v>1</v>
      </c>
      <c r="F213" s="237" t="s">
        <v>243</v>
      </c>
      <c r="G213" s="235"/>
      <c r="H213" s="238">
        <v>16.829999999999998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151</v>
      </c>
      <c r="AU213" s="244" t="s">
        <v>147</v>
      </c>
      <c r="AV213" s="13" t="s">
        <v>147</v>
      </c>
      <c r="AW213" s="13" t="s">
        <v>30</v>
      </c>
      <c r="AX213" s="13" t="s">
        <v>80</v>
      </c>
      <c r="AY213" s="244" t="s">
        <v>139</v>
      </c>
    </row>
    <row r="214" s="2" customFormat="1" ht="24.15" customHeight="1">
      <c r="A214" s="37"/>
      <c r="B214" s="38"/>
      <c r="C214" s="215" t="s">
        <v>244</v>
      </c>
      <c r="D214" s="215" t="s">
        <v>142</v>
      </c>
      <c r="E214" s="216" t="s">
        <v>245</v>
      </c>
      <c r="F214" s="217" t="s">
        <v>246</v>
      </c>
      <c r="G214" s="218" t="s">
        <v>215</v>
      </c>
      <c r="H214" s="219">
        <v>1.129</v>
      </c>
      <c r="I214" s="220"/>
      <c r="J214" s="221">
        <f>ROUND(I214*H214,2)</f>
        <v>0</v>
      </c>
      <c r="K214" s="222"/>
      <c r="L214" s="43"/>
      <c r="M214" s="223" t="s">
        <v>1</v>
      </c>
      <c r="N214" s="224" t="s">
        <v>41</v>
      </c>
      <c r="O214" s="91"/>
      <c r="P214" s="225">
        <f>O214*H214</f>
        <v>0</v>
      </c>
      <c r="Q214" s="225">
        <v>0</v>
      </c>
      <c r="R214" s="225">
        <f>Q214*H214</f>
        <v>0</v>
      </c>
      <c r="S214" s="225">
        <v>2.2000000000000002</v>
      </c>
      <c r="T214" s="226">
        <f>S214*H214</f>
        <v>2.4838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7" t="s">
        <v>146</v>
      </c>
      <c r="AT214" s="227" t="s">
        <v>142</v>
      </c>
      <c r="AU214" s="227" t="s">
        <v>147</v>
      </c>
      <c r="AY214" s="16" t="s">
        <v>139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6" t="s">
        <v>148</v>
      </c>
      <c r="BK214" s="228">
        <f>ROUND(I214*H214,2)</f>
        <v>0</v>
      </c>
      <c r="BL214" s="16" t="s">
        <v>146</v>
      </c>
      <c r="BM214" s="227" t="s">
        <v>247</v>
      </c>
    </row>
    <row r="215" s="2" customFormat="1">
      <c r="A215" s="37"/>
      <c r="B215" s="38"/>
      <c r="C215" s="39"/>
      <c r="D215" s="229" t="s">
        <v>150</v>
      </c>
      <c r="E215" s="39"/>
      <c r="F215" s="230" t="s">
        <v>246</v>
      </c>
      <c r="G215" s="39"/>
      <c r="H215" s="39"/>
      <c r="I215" s="231"/>
      <c r="J215" s="39"/>
      <c r="K215" s="39"/>
      <c r="L215" s="43"/>
      <c r="M215" s="232"/>
      <c r="N215" s="233"/>
      <c r="O215" s="91"/>
      <c r="P215" s="91"/>
      <c r="Q215" s="91"/>
      <c r="R215" s="91"/>
      <c r="S215" s="91"/>
      <c r="T215" s="92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150</v>
      </c>
      <c r="AU215" s="16" t="s">
        <v>147</v>
      </c>
    </row>
    <row r="216" s="13" customFormat="1">
      <c r="A216" s="13"/>
      <c r="B216" s="234"/>
      <c r="C216" s="235"/>
      <c r="D216" s="229" t="s">
        <v>151</v>
      </c>
      <c r="E216" s="236" t="s">
        <v>1</v>
      </c>
      <c r="F216" s="237" t="s">
        <v>248</v>
      </c>
      <c r="G216" s="235"/>
      <c r="H216" s="238">
        <v>1.129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151</v>
      </c>
      <c r="AU216" s="244" t="s">
        <v>147</v>
      </c>
      <c r="AV216" s="13" t="s">
        <v>147</v>
      </c>
      <c r="AW216" s="13" t="s">
        <v>30</v>
      </c>
      <c r="AX216" s="13" t="s">
        <v>80</v>
      </c>
      <c r="AY216" s="244" t="s">
        <v>139</v>
      </c>
    </row>
    <row r="217" s="2" customFormat="1" ht="44.25" customHeight="1">
      <c r="A217" s="37"/>
      <c r="B217" s="38"/>
      <c r="C217" s="215" t="s">
        <v>249</v>
      </c>
      <c r="D217" s="215" t="s">
        <v>142</v>
      </c>
      <c r="E217" s="216" t="s">
        <v>250</v>
      </c>
      <c r="F217" s="217" t="s">
        <v>251</v>
      </c>
      <c r="G217" s="218" t="s">
        <v>161</v>
      </c>
      <c r="H217" s="219">
        <v>3.1349999999999998</v>
      </c>
      <c r="I217" s="220"/>
      <c r="J217" s="221">
        <f>ROUND(I217*H217,2)</f>
        <v>0</v>
      </c>
      <c r="K217" s="222"/>
      <c r="L217" s="43"/>
      <c r="M217" s="223" t="s">
        <v>1</v>
      </c>
      <c r="N217" s="224" t="s">
        <v>41</v>
      </c>
      <c r="O217" s="91"/>
      <c r="P217" s="225">
        <f>O217*H217</f>
        <v>0</v>
      </c>
      <c r="Q217" s="225">
        <v>0</v>
      </c>
      <c r="R217" s="225">
        <f>Q217*H217</f>
        <v>0</v>
      </c>
      <c r="S217" s="225">
        <v>0.035000000000000003</v>
      </c>
      <c r="T217" s="226">
        <f>S217*H217</f>
        <v>0.109725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7" t="s">
        <v>146</v>
      </c>
      <c r="AT217" s="227" t="s">
        <v>142</v>
      </c>
      <c r="AU217" s="227" t="s">
        <v>147</v>
      </c>
      <c r="AY217" s="16" t="s">
        <v>139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6" t="s">
        <v>148</v>
      </c>
      <c r="BK217" s="228">
        <f>ROUND(I217*H217,2)</f>
        <v>0</v>
      </c>
      <c r="BL217" s="16" t="s">
        <v>146</v>
      </c>
      <c r="BM217" s="227" t="s">
        <v>252</v>
      </c>
    </row>
    <row r="218" s="2" customFormat="1">
      <c r="A218" s="37"/>
      <c r="B218" s="38"/>
      <c r="C218" s="39"/>
      <c r="D218" s="229" t="s">
        <v>150</v>
      </c>
      <c r="E218" s="39"/>
      <c r="F218" s="230" t="s">
        <v>251</v>
      </c>
      <c r="G218" s="39"/>
      <c r="H218" s="39"/>
      <c r="I218" s="231"/>
      <c r="J218" s="39"/>
      <c r="K218" s="39"/>
      <c r="L218" s="43"/>
      <c r="M218" s="232"/>
      <c r="N218" s="233"/>
      <c r="O218" s="91"/>
      <c r="P218" s="91"/>
      <c r="Q218" s="91"/>
      <c r="R218" s="91"/>
      <c r="S218" s="91"/>
      <c r="T218" s="92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150</v>
      </c>
      <c r="AU218" s="16" t="s">
        <v>147</v>
      </c>
    </row>
    <row r="219" s="13" customFormat="1">
      <c r="A219" s="13"/>
      <c r="B219" s="234"/>
      <c r="C219" s="235"/>
      <c r="D219" s="229" t="s">
        <v>151</v>
      </c>
      <c r="E219" s="236" t="s">
        <v>1</v>
      </c>
      <c r="F219" s="237" t="s">
        <v>253</v>
      </c>
      <c r="G219" s="235"/>
      <c r="H219" s="238">
        <v>3.1349999999999998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151</v>
      </c>
      <c r="AU219" s="244" t="s">
        <v>147</v>
      </c>
      <c r="AV219" s="13" t="s">
        <v>147</v>
      </c>
      <c r="AW219" s="13" t="s">
        <v>30</v>
      </c>
      <c r="AX219" s="13" t="s">
        <v>80</v>
      </c>
      <c r="AY219" s="244" t="s">
        <v>139</v>
      </c>
    </row>
    <row r="220" s="2" customFormat="1" ht="37.8" customHeight="1">
      <c r="A220" s="37"/>
      <c r="B220" s="38"/>
      <c r="C220" s="215" t="s">
        <v>254</v>
      </c>
      <c r="D220" s="215" t="s">
        <v>142</v>
      </c>
      <c r="E220" s="216" t="s">
        <v>255</v>
      </c>
      <c r="F220" s="217" t="s">
        <v>256</v>
      </c>
      <c r="G220" s="218" t="s">
        <v>161</v>
      </c>
      <c r="H220" s="219">
        <v>15.6</v>
      </c>
      <c r="I220" s="220"/>
      <c r="J220" s="221">
        <f>ROUND(I220*H220,2)</f>
        <v>0</v>
      </c>
      <c r="K220" s="222"/>
      <c r="L220" s="43"/>
      <c r="M220" s="223" t="s">
        <v>1</v>
      </c>
      <c r="N220" s="224" t="s">
        <v>41</v>
      </c>
      <c r="O220" s="91"/>
      <c r="P220" s="225">
        <f>O220*H220</f>
        <v>0</v>
      </c>
      <c r="Q220" s="225">
        <v>0</v>
      </c>
      <c r="R220" s="225">
        <f>Q220*H220</f>
        <v>0</v>
      </c>
      <c r="S220" s="225">
        <v>0.053999999999999999</v>
      </c>
      <c r="T220" s="226">
        <f>S220*H220</f>
        <v>0.84239999999999993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7" t="s">
        <v>146</v>
      </c>
      <c r="AT220" s="227" t="s">
        <v>142</v>
      </c>
      <c r="AU220" s="227" t="s">
        <v>147</v>
      </c>
      <c r="AY220" s="16" t="s">
        <v>139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6" t="s">
        <v>148</v>
      </c>
      <c r="BK220" s="228">
        <f>ROUND(I220*H220,2)</f>
        <v>0</v>
      </c>
      <c r="BL220" s="16" t="s">
        <v>146</v>
      </c>
      <c r="BM220" s="227" t="s">
        <v>257</v>
      </c>
    </row>
    <row r="221" s="2" customFormat="1">
      <c r="A221" s="37"/>
      <c r="B221" s="38"/>
      <c r="C221" s="39"/>
      <c r="D221" s="229" t="s">
        <v>150</v>
      </c>
      <c r="E221" s="39"/>
      <c r="F221" s="230" t="s">
        <v>256</v>
      </c>
      <c r="G221" s="39"/>
      <c r="H221" s="39"/>
      <c r="I221" s="231"/>
      <c r="J221" s="39"/>
      <c r="K221" s="39"/>
      <c r="L221" s="43"/>
      <c r="M221" s="232"/>
      <c r="N221" s="233"/>
      <c r="O221" s="91"/>
      <c r="P221" s="91"/>
      <c r="Q221" s="91"/>
      <c r="R221" s="91"/>
      <c r="S221" s="91"/>
      <c r="T221" s="92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150</v>
      </c>
      <c r="AU221" s="16" t="s">
        <v>147</v>
      </c>
    </row>
    <row r="222" s="13" customFormat="1">
      <c r="A222" s="13"/>
      <c r="B222" s="234"/>
      <c r="C222" s="235"/>
      <c r="D222" s="229" t="s">
        <v>151</v>
      </c>
      <c r="E222" s="236" t="s">
        <v>1</v>
      </c>
      <c r="F222" s="237" t="s">
        <v>258</v>
      </c>
      <c r="G222" s="235"/>
      <c r="H222" s="238">
        <v>15.6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151</v>
      </c>
      <c r="AU222" s="244" t="s">
        <v>147</v>
      </c>
      <c r="AV222" s="13" t="s">
        <v>147</v>
      </c>
      <c r="AW222" s="13" t="s">
        <v>30</v>
      </c>
      <c r="AX222" s="13" t="s">
        <v>80</v>
      </c>
      <c r="AY222" s="244" t="s">
        <v>139</v>
      </c>
    </row>
    <row r="223" s="2" customFormat="1" ht="44.25" customHeight="1">
      <c r="A223" s="37"/>
      <c r="B223" s="38"/>
      <c r="C223" s="215" t="s">
        <v>259</v>
      </c>
      <c r="D223" s="215" t="s">
        <v>142</v>
      </c>
      <c r="E223" s="216" t="s">
        <v>260</v>
      </c>
      <c r="F223" s="217" t="s">
        <v>261</v>
      </c>
      <c r="G223" s="218" t="s">
        <v>161</v>
      </c>
      <c r="H223" s="219">
        <v>9</v>
      </c>
      <c r="I223" s="220"/>
      <c r="J223" s="221">
        <f>ROUND(I223*H223,2)</f>
        <v>0</v>
      </c>
      <c r="K223" s="222"/>
      <c r="L223" s="43"/>
      <c r="M223" s="223" t="s">
        <v>1</v>
      </c>
      <c r="N223" s="224" t="s">
        <v>41</v>
      </c>
      <c r="O223" s="91"/>
      <c r="P223" s="225">
        <f>O223*H223</f>
        <v>0</v>
      </c>
      <c r="Q223" s="225">
        <v>0</v>
      </c>
      <c r="R223" s="225">
        <f>Q223*H223</f>
        <v>0</v>
      </c>
      <c r="S223" s="225">
        <v>0.041000000000000002</v>
      </c>
      <c r="T223" s="226">
        <f>S223*H223</f>
        <v>0.36899999999999999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7" t="s">
        <v>146</v>
      </c>
      <c r="AT223" s="227" t="s">
        <v>142</v>
      </c>
      <c r="AU223" s="227" t="s">
        <v>147</v>
      </c>
      <c r="AY223" s="16" t="s">
        <v>139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6" t="s">
        <v>148</v>
      </c>
      <c r="BK223" s="228">
        <f>ROUND(I223*H223,2)</f>
        <v>0</v>
      </c>
      <c r="BL223" s="16" t="s">
        <v>146</v>
      </c>
      <c r="BM223" s="227" t="s">
        <v>262</v>
      </c>
    </row>
    <row r="224" s="2" customFormat="1">
      <c r="A224" s="37"/>
      <c r="B224" s="38"/>
      <c r="C224" s="39"/>
      <c r="D224" s="229" t="s">
        <v>150</v>
      </c>
      <c r="E224" s="39"/>
      <c r="F224" s="230" t="s">
        <v>261</v>
      </c>
      <c r="G224" s="39"/>
      <c r="H224" s="39"/>
      <c r="I224" s="231"/>
      <c r="J224" s="39"/>
      <c r="K224" s="39"/>
      <c r="L224" s="43"/>
      <c r="M224" s="232"/>
      <c r="N224" s="233"/>
      <c r="O224" s="91"/>
      <c r="P224" s="91"/>
      <c r="Q224" s="91"/>
      <c r="R224" s="91"/>
      <c r="S224" s="91"/>
      <c r="T224" s="9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150</v>
      </c>
      <c r="AU224" s="16" t="s">
        <v>147</v>
      </c>
    </row>
    <row r="225" s="13" customFormat="1">
      <c r="A225" s="13"/>
      <c r="B225" s="234"/>
      <c r="C225" s="235"/>
      <c r="D225" s="229" t="s">
        <v>151</v>
      </c>
      <c r="E225" s="236" t="s">
        <v>1</v>
      </c>
      <c r="F225" s="237" t="s">
        <v>183</v>
      </c>
      <c r="G225" s="235"/>
      <c r="H225" s="238">
        <v>9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151</v>
      </c>
      <c r="AU225" s="244" t="s">
        <v>147</v>
      </c>
      <c r="AV225" s="13" t="s">
        <v>147</v>
      </c>
      <c r="AW225" s="13" t="s">
        <v>30</v>
      </c>
      <c r="AX225" s="13" t="s">
        <v>80</v>
      </c>
      <c r="AY225" s="244" t="s">
        <v>139</v>
      </c>
    </row>
    <row r="226" s="2" customFormat="1" ht="24.15" customHeight="1">
      <c r="A226" s="37"/>
      <c r="B226" s="38"/>
      <c r="C226" s="215" t="s">
        <v>263</v>
      </c>
      <c r="D226" s="215" t="s">
        <v>142</v>
      </c>
      <c r="E226" s="216" t="s">
        <v>264</v>
      </c>
      <c r="F226" s="217" t="s">
        <v>265</v>
      </c>
      <c r="G226" s="218" t="s">
        <v>196</v>
      </c>
      <c r="H226" s="219">
        <v>11</v>
      </c>
      <c r="I226" s="220"/>
      <c r="J226" s="221">
        <f>ROUND(I226*H226,2)</f>
        <v>0</v>
      </c>
      <c r="K226" s="222"/>
      <c r="L226" s="43"/>
      <c r="M226" s="223" t="s">
        <v>1</v>
      </c>
      <c r="N226" s="224" t="s">
        <v>41</v>
      </c>
      <c r="O226" s="91"/>
      <c r="P226" s="225">
        <f>O226*H226</f>
        <v>0</v>
      </c>
      <c r="Q226" s="225">
        <v>0</v>
      </c>
      <c r="R226" s="225">
        <f>Q226*H226</f>
        <v>0</v>
      </c>
      <c r="S226" s="225">
        <v>0.0070000000000000001</v>
      </c>
      <c r="T226" s="226">
        <f>S226*H226</f>
        <v>0.076999999999999999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7" t="s">
        <v>146</v>
      </c>
      <c r="AT226" s="227" t="s">
        <v>142</v>
      </c>
      <c r="AU226" s="227" t="s">
        <v>147</v>
      </c>
      <c r="AY226" s="16" t="s">
        <v>139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6" t="s">
        <v>148</v>
      </c>
      <c r="BK226" s="228">
        <f>ROUND(I226*H226,2)</f>
        <v>0</v>
      </c>
      <c r="BL226" s="16" t="s">
        <v>146</v>
      </c>
      <c r="BM226" s="227" t="s">
        <v>266</v>
      </c>
    </row>
    <row r="227" s="2" customFormat="1">
      <c r="A227" s="37"/>
      <c r="B227" s="38"/>
      <c r="C227" s="39"/>
      <c r="D227" s="229" t="s">
        <v>150</v>
      </c>
      <c r="E227" s="39"/>
      <c r="F227" s="230" t="s">
        <v>265</v>
      </c>
      <c r="G227" s="39"/>
      <c r="H227" s="39"/>
      <c r="I227" s="231"/>
      <c r="J227" s="39"/>
      <c r="K227" s="39"/>
      <c r="L227" s="43"/>
      <c r="M227" s="232"/>
      <c r="N227" s="233"/>
      <c r="O227" s="91"/>
      <c r="P227" s="91"/>
      <c r="Q227" s="91"/>
      <c r="R227" s="91"/>
      <c r="S227" s="91"/>
      <c r="T227" s="92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150</v>
      </c>
      <c r="AU227" s="16" t="s">
        <v>147</v>
      </c>
    </row>
    <row r="228" s="13" customFormat="1">
      <c r="A228" s="13"/>
      <c r="B228" s="234"/>
      <c r="C228" s="235"/>
      <c r="D228" s="229" t="s">
        <v>151</v>
      </c>
      <c r="E228" s="236" t="s">
        <v>1</v>
      </c>
      <c r="F228" s="237" t="s">
        <v>267</v>
      </c>
      <c r="G228" s="235"/>
      <c r="H228" s="238">
        <v>6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151</v>
      </c>
      <c r="AU228" s="244" t="s">
        <v>147</v>
      </c>
      <c r="AV228" s="13" t="s">
        <v>147</v>
      </c>
      <c r="AW228" s="13" t="s">
        <v>30</v>
      </c>
      <c r="AX228" s="13" t="s">
        <v>73</v>
      </c>
      <c r="AY228" s="244" t="s">
        <v>139</v>
      </c>
    </row>
    <row r="229" s="13" customFormat="1">
      <c r="A229" s="13"/>
      <c r="B229" s="234"/>
      <c r="C229" s="235"/>
      <c r="D229" s="229" t="s">
        <v>151</v>
      </c>
      <c r="E229" s="236" t="s">
        <v>1</v>
      </c>
      <c r="F229" s="237" t="s">
        <v>268</v>
      </c>
      <c r="G229" s="235"/>
      <c r="H229" s="238">
        <v>5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151</v>
      </c>
      <c r="AU229" s="244" t="s">
        <v>147</v>
      </c>
      <c r="AV229" s="13" t="s">
        <v>147</v>
      </c>
      <c r="AW229" s="13" t="s">
        <v>30</v>
      </c>
      <c r="AX229" s="13" t="s">
        <v>73</v>
      </c>
      <c r="AY229" s="244" t="s">
        <v>139</v>
      </c>
    </row>
    <row r="230" s="14" customFormat="1">
      <c r="A230" s="14"/>
      <c r="B230" s="256"/>
      <c r="C230" s="257"/>
      <c r="D230" s="229" t="s">
        <v>151</v>
      </c>
      <c r="E230" s="258" t="s">
        <v>1</v>
      </c>
      <c r="F230" s="259" t="s">
        <v>269</v>
      </c>
      <c r="G230" s="257"/>
      <c r="H230" s="260">
        <v>11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6" t="s">
        <v>151</v>
      </c>
      <c r="AU230" s="266" t="s">
        <v>147</v>
      </c>
      <c r="AV230" s="14" t="s">
        <v>146</v>
      </c>
      <c r="AW230" s="14" t="s">
        <v>30</v>
      </c>
      <c r="AX230" s="14" t="s">
        <v>80</v>
      </c>
      <c r="AY230" s="266" t="s">
        <v>139</v>
      </c>
    </row>
    <row r="231" s="2" customFormat="1" ht="55.5" customHeight="1">
      <c r="A231" s="37"/>
      <c r="B231" s="38"/>
      <c r="C231" s="215" t="s">
        <v>270</v>
      </c>
      <c r="D231" s="215" t="s">
        <v>142</v>
      </c>
      <c r="E231" s="216" t="s">
        <v>271</v>
      </c>
      <c r="F231" s="217" t="s">
        <v>272</v>
      </c>
      <c r="G231" s="218" t="s">
        <v>145</v>
      </c>
      <c r="H231" s="219">
        <v>8</v>
      </c>
      <c r="I231" s="220"/>
      <c r="J231" s="221">
        <f>ROUND(I231*H231,2)</f>
        <v>0</v>
      </c>
      <c r="K231" s="222"/>
      <c r="L231" s="43"/>
      <c r="M231" s="223" t="s">
        <v>1</v>
      </c>
      <c r="N231" s="224" t="s">
        <v>41</v>
      </c>
      <c r="O231" s="91"/>
      <c r="P231" s="225">
        <f>O231*H231</f>
        <v>0</v>
      </c>
      <c r="Q231" s="225">
        <v>0</v>
      </c>
      <c r="R231" s="225">
        <f>Q231*H231</f>
        <v>0</v>
      </c>
      <c r="S231" s="225">
        <v>0.0080000000000000002</v>
      </c>
      <c r="T231" s="226">
        <f>S231*H231</f>
        <v>0.064000000000000001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7" t="s">
        <v>146</v>
      </c>
      <c r="AT231" s="227" t="s">
        <v>142</v>
      </c>
      <c r="AU231" s="227" t="s">
        <v>147</v>
      </c>
      <c r="AY231" s="16" t="s">
        <v>139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6" t="s">
        <v>148</v>
      </c>
      <c r="BK231" s="228">
        <f>ROUND(I231*H231,2)</f>
        <v>0</v>
      </c>
      <c r="BL231" s="16" t="s">
        <v>146</v>
      </c>
      <c r="BM231" s="227" t="s">
        <v>273</v>
      </c>
    </row>
    <row r="232" s="2" customFormat="1">
      <c r="A232" s="37"/>
      <c r="B232" s="38"/>
      <c r="C232" s="39"/>
      <c r="D232" s="229" t="s">
        <v>150</v>
      </c>
      <c r="E232" s="39"/>
      <c r="F232" s="230" t="s">
        <v>272</v>
      </c>
      <c r="G232" s="39"/>
      <c r="H232" s="39"/>
      <c r="I232" s="231"/>
      <c r="J232" s="39"/>
      <c r="K232" s="39"/>
      <c r="L232" s="43"/>
      <c r="M232" s="232"/>
      <c r="N232" s="233"/>
      <c r="O232" s="91"/>
      <c r="P232" s="91"/>
      <c r="Q232" s="91"/>
      <c r="R232" s="91"/>
      <c r="S232" s="91"/>
      <c r="T232" s="92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150</v>
      </c>
      <c r="AU232" s="16" t="s">
        <v>147</v>
      </c>
    </row>
    <row r="233" s="13" customFormat="1">
      <c r="A233" s="13"/>
      <c r="B233" s="234"/>
      <c r="C233" s="235"/>
      <c r="D233" s="229" t="s">
        <v>151</v>
      </c>
      <c r="E233" s="236" t="s">
        <v>1</v>
      </c>
      <c r="F233" s="237" t="s">
        <v>152</v>
      </c>
      <c r="G233" s="235"/>
      <c r="H233" s="238">
        <v>8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151</v>
      </c>
      <c r="AU233" s="244" t="s">
        <v>147</v>
      </c>
      <c r="AV233" s="13" t="s">
        <v>147</v>
      </c>
      <c r="AW233" s="13" t="s">
        <v>30</v>
      </c>
      <c r="AX233" s="13" t="s">
        <v>80</v>
      </c>
      <c r="AY233" s="244" t="s">
        <v>139</v>
      </c>
    </row>
    <row r="234" s="2" customFormat="1" ht="55.5" customHeight="1">
      <c r="A234" s="37"/>
      <c r="B234" s="38"/>
      <c r="C234" s="215" t="s">
        <v>274</v>
      </c>
      <c r="D234" s="215" t="s">
        <v>142</v>
      </c>
      <c r="E234" s="216" t="s">
        <v>275</v>
      </c>
      <c r="F234" s="217" t="s">
        <v>276</v>
      </c>
      <c r="G234" s="218" t="s">
        <v>145</v>
      </c>
      <c r="H234" s="219">
        <v>3</v>
      </c>
      <c r="I234" s="220"/>
      <c r="J234" s="221">
        <f>ROUND(I234*H234,2)</f>
        <v>0</v>
      </c>
      <c r="K234" s="222"/>
      <c r="L234" s="43"/>
      <c r="M234" s="223" t="s">
        <v>1</v>
      </c>
      <c r="N234" s="224" t="s">
        <v>41</v>
      </c>
      <c r="O234" s="91"/>
      <c r="P234" s="225">
        <f>O234*H234</f>
        <v>0</v>
      </c>
      <c r="Q234" s="225">
        <v>0</v>
      </c>
      <c r="R234" s="225">
        <f>Q234*H234</f>
        <v>0</v>
      </c>
      <c r="S234" s="225">
        <v>0.012</v>
      </c>
      <c r="T234" s="226">
        <f>S234*H234</f>
        <v>0.036000000000000004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7" t="s">
        <v>146</v>
      </c>
      <c r="AT234" s="227" t="s">
        <v>142</v>
      </c>
      <c r="AU234" s="227" t="s">
        <v>147</v>
      </c>
      <c r="AY234" s="16" t="s">
        <v>139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6" t="s">
        <v>148</v>
      </c>
      <c r="BK234" s="228">
        <f>ROUND(I234*H234,2)</f>
        <v>0</v>
      </c>
      <c r="BL234" s="16" t="s">
        <v>146</v>
      </c>
      <c r="BM234" s="227" t="s">
        <v>277</v>
      </c>
    </row>
    <row r="235" s="2" customFormat="1">
      <c r="A235" s="37"/>
      <c r="B235" s="38"/>
      <c r="C235" s="39"/>
      <c r="D235" s="229" t="s">
        <v>150</v>
      </c>
      <c r="E235" s="39"/>
      <c r="F235" s="230" t="s">
        <v>276</v>
      </c>
      <c r="G235" s="39"/>
      <c r="H235" s="39"/>
      <c r="I235" s="231"/>
      <c r="J235" s="39"/>
      <c r="K235" s="39"/>
      <c r="L235" s="43"/>
      <c r="M235" s="232"/>
      <c r="N235" s="233"/>
      <c r="O235" s="91"/>
      <c r="P235" s="91"/>
      <c r="Q235" s="91"/>
      <c r="R235" s="91"/>
      <c r="S235" s="91"/>
      <c r="T235" s="92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150</v>
      </c>
      <c r="AU235" s="16" t="s">
        <v>147</v>
      </c>
    </row>
    <row r="236" s="13" customFormat="1">
      <c r="A236" s="13"/>
      <c r="B236" s="234"/>
      <c r="C236" s="235"/>
      <c r="D236" s="229" t="s">
        <v>151</v>
      </c>
      <c r="E236" s="236" t="s">
        <v>1</v>
      </c>
      <c r="F236" s="237" t="s">
        <v>140</v>
      </c>
      <c r="G236" s="235"/>
      <c r="H236" s="238">
        <v>3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151</v>
      </c>
      <c r="AU236" s="244" t="s">
        <v>147</v>
      </c>
      <c r="AV236" s="13" t="s">
        <v>147</v>
      </c>
      <c r="AW236" s="13" t="s">
        <v>30</v>
      </c>
      <c r="AX236" s="13" t="s">
        <v>80</v>
      </c>
      <c r="AY236" s="244" t="s">
        <v>139</v>
      </c>
    </row>
    <row r="237" s="2" customFormat="1" ht="55.5" customHeight="1">
      <c r="A237" s="37"/>
      <c r="B237" s="38"/>
      <c r="C237" s="215" t="s">
        <v>278</v>
      </c>
      <c r="D237" s="215" t="s">
        <v>142</v>
      </c>
      <c r="E237" s="216" t="s">
        <v>279</v>
      </c>
      <c r="F237" s="217" t="s">
        <v>280</v>
      </c>
      <c r="G237" s="218" t="s">
        <v>145</v>
      </c>
      <c r="H237" s="219">
        <v>1</v>
      </c>
      <c r="I237" s="220"/>
      <c r="J237" s="221">
        <f>ROUND(I237*H237,2)</f>
        <v>0</v>
      </c>
      <c r="K237" s="222"/>
      <c r="L237" s="43"/>
      <c r="M237" s="223" t="s">
        <v>1</v>
      </c>
      <c r="N237" s="224" t="s">
        <v>41</v>
      </c>
      <c r="O237" s="91"/>
      <c r="P237" s="225">
        <f>O237*H237</f>
        <v>0</v>
      </c>
      <c r="Q237" s="225">
        <v>0</v>
      </c>
      <c r="R237" s="225">
        <f>Q237*H237</f>
        <v>0</v>
      </c>
      <c r="S237" s="225">
        <v>0.073999999999999996</v>
      </c>
      <c r="T237" s="226">
        <f>S237*H237</f>
        <v>0.073999999999999996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7" t="s">
        <v>146</v>
      </c>
      <c r="AT237" s="227" t="s">
        <v>142</v>
      </c>
      <c r="AU237" s="227" t="s">
        <v>147</v>
      </c>
      <c r="AY237" s="16" t="s">
        <v>139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6" t="s">
        <v>148</v>
      </c>
      <c r="BK237" s="228">
        <f>ROUND(I237*H237,2)</f>
        <v>0</v>
      </c>
      <c r="BL237" s="16" t="s">
        <v>146</v>
      </c>
      <c r="BM237" s="227" t="s">
        <v>281</v>
      </c>
    </row>
    <row r="238" s="2" customFormat="1">
      <c r="A238" s="37"/>
      <c r="B238" s="38"/>
      <c r="C238" s="39"/>
      <c r="D238" s="229" t="s">
        <v>150</v>
      </c>
      <c r="E238" s="39"/>
      <c r="F238" s="230" t="s">
        <v>280</v>
      </c>
      <c r="G238" s="39"/>
      <c r="H238" s="39"/>
      <c r="I238" s="231"/>
      <c r="J238" s="39"/>
      <c r="K238" s="39"/>
      <c r="L238" s="43"/>
      <c r="M238" s="232"/>
      <c r="N238" s="233"/>
      <c r="O238" s="91"/>
      <c r="P238" s="91"/>
      <c r="Q238" s="91"/>
      <c r="R238" s="91"/>
      <c r="S238" s="91"/>
      <c r="T238" s="9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150</v>
      </c>
      <c r="AU238" s="16" t="s">
        <v>147</v>
      </c>
    </row>
    <row r="239" s="13" customFormat="1">
      <c r="A239" s="13"/>
      <c r="B239" s="234"/>
      <c r="C239" s="235"/>
      <c r="D239" s="229" t="s">
        <v>151</v>
      </c>
      <c r="E239" s="236" t="s">
        <v>1</v>
      </c>
      <c r="F239" s="237" t="s">
        <v>80</v>
      </c>
      <c r="G239" s="235"/>
      <c r="H239" s="238">
        <v>1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151</v>
      </c>
      <c r="AU239" s="244" t="s">
        <v>147</v>
      </c>
      <c r="AV239" s="13" t="s">
        <v>147</v>
      </c>
      <c r="AW239" s="13" t="s">
        <v>30</v>
      </c>
      <c r="AX239" s="13" t="s">
        <v>80</v>
      </c>
      <c r="AY239" s="244" t="s">
        <v>139</v>
      </c>
    </row>
    <row r="240" s="2" customFormat="1" ht="37.8" customHeight="1">
      <c r="A240" s="37"/>
      <c r="B240" s="38"/>
      <c r="C240" s="215" t="s">
        <v>282</v>
      </c>
      <c r="D240" s="215" t="s">
        <v>142</v>
      </c>
      <c r="E240" s="216" t="s">
        <v>283</v>
      </c>
      <c r="F240" s="217" t="s">
        <v>284</v>
      </c>
      <c r="G240" s="218" t="s">
        <v>196</v>
      </c>
      <c r="H240" s="219">
        <v>156</v>
      </c>
      <c r="I240" s="220"/>
      <c r="J240" s="221">
        <f>ROUND(I240*H240,2)</f>
        <v>0</v>
      </c>
      <c r="K240" s="222"/>
      <c r="L240" s="43"/>
      <c r="M240" s="223" t="s">
        <v>1</v>
      </c>
      <c r="N240" s="224" t="s">
        <v>41</v>
      </c>
      <c r="O240" s="91"/>
      <c r="P240" s="225">
        <f>O240*H240</f>
        <v>0</v>
      </c>
      <c r="Q240" s="225">
        <v>0</v>
      </c>
      <c r="R240" s="225">
        <f>Q240*H240</f>
        <v>0</v>
      </c>
      <c r="S240" s="225">
        <v>0.0040000000000000001</v>
      </c>
      <c r="T240" s="226">
        <f>S240*H240</f>
        <v>0.624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7" t="s">
        <v>146</v>
      </c>
      <c r="AT240" s="227" t="s">
        <v>142</v>
      </c>
      <c r="AU240" s="227" t="s">
        <v>147</v>
      </c>
      <c r="AY240" s="16" t="s">
        <v>139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6" t="s">
        <v>148</v>
      </c>
      <c r="BK240" s="228">
        <f>ROUND(I240*H240,2)</f>
        <v>0</v>
      </c>
      <c r="BL240" s="16" t="s">
        <v>146</v>
      </c>
      <c r="BM240" s="227" t="s">
        <v>285</v>
      </c>
    </row>
    <row r="241" s="2" customFormat="1">
      <c r="A241" s="37"/>
      <c r="B241" s="38"/>
      <c r="C241" s="39"/>
      <c r="D241" s="229" t="s">
        <v>150</v>
      </c>
      <c r="E241" s="39"/>
      <c r="F241" s="230" t="s">
        <v>284</v>
      </c>
      <c r="G241" s="39"/>
      <c r="H241" s="39"/>
      <c r="I241" s="231"/>
      <c r="J241" s="39"/>
      <c r="K241" s="39"/>
      <c r="L241" s="43"/>
      <c r="M241" s="232"/>
      <c r="N241" s="233"/>
      <c r="O241" s="91"/>
      <c r="P241" s="91"/>
      <c r="Q241" s="91"/>
      <c r="R241" s="91"/>
      <c r="S241" s="91"/>
      <c r="T241" s="92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150</v>
      </c>
      <c r="AU241" s="16" t="s">
        <v>147</v>
      </c>
    </row>
    <row r="242" s="13" customFormat="1">
      <c r="A242" s="13"/>
      <c r="B242" s="234"/>
      <c r="C242" s="235"/>
      <c r="D242" s="229" t="s">
        <v>151</v>
      </c>
      <c r="E242" s="236" t="s">
        <v>1</v>
      </c>
      <c r="F242" s="237" t="s">
        <v>286</v>
      </c>
      <c r="G242" s="235"/>
      <c r="H242" s="238">
        <v>156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151</v>
      </c>
      <c r="AU242" s="244" t="s">
        <v>147</v>
      </c>
      <c r="AV242" s="13" t="s">
        <v>147</v>
      </c>
      <c r="AW242" s="13" t="s">
        <v>30</v>
      </c>
      <c r="AX242" s="13" t="s">
        <v>80</v>
      </c>
      <c r="AY242" s="244" t="s">
        <v>139</v>
      </c>
    </row>
    <row r="243" s="2" customFormat="1" ht="37.8" customHeight="1">
      <c r="A243" s="37"/>
      <c r="B243" s="38"/>
      <c r="C243" s="215" t="s">
        <v>287</v>
      </c>
      <c r="D243" s="215" t="s">
        <v>142</v>
      </c>
      <c r="E243" s="216" t="s">
        <v>288</v>
      </c>
      <c r="F243" s="217" t="s">
        <v>289</v>
      </c>
      <c r="G243" s="218" t="s">
        <v>196</v>
      </c>
      <c r="H243" s="219">
        <v>44</v>
      </c>
      <c r="I243" s="220"/>
      <c r="J243" s="221">
        <f>ROUND(I243*H243,2)</f>
        <v>0</v>
      </c>
      <c r="K243" s="222"/>
      <c r="L243" s="43"/>
      <c r="M243" s="223" t="s">
        <v>1</v>
      </c>
      <c r="N243" s="224" t="s">
        <v>41</v>
      </c>
      <c r="O243" s="91"/>
      <c r="P243" s="225">
        <f>O243*H243</f>
        <v>0</v>
      </c>
      <c r="Q243" s="225">
        <v>0</v>
      </c>
      <c r="R243" s="225">
        <f>Q243*H243</f>
        <v>0</v>
      </c>
      <c r="S243" s="225">
        <v>0.012999999999999999</v>
      </c>
      <c r="T243" s="226">
        <f>S243*H243</f>
        <v>0.57199999999999995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7" t="s">
        <v>146</v>
      </c>
      <c r="AT243" s="227" t="s">
        <v>142</v>
      </c>
      <c r="AU243" s="227" t="s">
        <v>147</v>
      </c>
      <c r="AY243" s="16" t="s">
        <v>139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6" t="s">
        <v>148</v>
      </c>
      <c r="BK243" s="228">
        <f>ROUND(I243*H243,2)</f>
        <v>0</v>
      </c>
      <c r="BL243" s="16" t="s">
        <v>146</v>
      </c>
      <c r="BM243" s="227" t="s">
        <v>290</v>
      </c>
    </row>
    <row r="244" s="2" customFormat="1">
      <c r="A244" s="37"/>
      <c r="B244" s="38"/>
      <c r="C244" s="39"/>
      <c r="D244" s="229" t="s">
        <v>150</v>
      </c>
      <c r="E244" s="39"/>
      <c r="F244" s="230" t="s">
        <v>289</v>
      </c>
      <c r="G244" s="39"/>
      <c r="H244" s="39"/>
      <c r="I244" s="231"/>
      <c r="J244" s="39"/>
      <c r="K244" s="39"/>
      <c r="L244" s="43"/>
      <c r="M244" s="232"/>
      <c r="N244" s="233"/>
      <c r="O244" s="91"/>
      <c r="P244" s="91"/>
      <c r="Q244" s="91"/>
      <c r="R244" s="91"/>
      <c r="S244" s="91"/>
      <c r="T244" s="92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150</v>
      </c>
      <c r="AU244" s="16" t="s">
        <v>147</v>
      </c>
    </row>
    <row r="245" s="13" customFormat="1">
      <c r="A245" s="13"/>
      <c r="B245" s="234"/>
      <c r="C245" s="235"/>
      <c r="D245" s="229" t="s">
        <v>151</v>
      </c>
      <c r="E245" s="236" t="s">
        <v>1</v>
      </c>
      <c r="F245" s="237" t="s">
        <v>291</v>
      </c>
      <c r="G245" s="235"/>
      <c r="H245" s="238">
        <v>44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151</v>
      </c>
      <c r="AU245" s="244" t="s">
        <v>147</v>
      </c>
      <c r="AV245" s="13" t="s">
        <v>147</v>
      </c>
      <c r="AW245" s="13" t="s">
        <v>30</v>
      </c>
      <c r="AX245" s="13" t="s">
        <v>80</v>
      </c>
      <c r="AY245" s="244" t="s">
        <v>139</v>
      </c>
    </row>
    <row r="246" s="2" customFormat="1" ht="37.8" customHeight="1">
      <c r="A246" s="37"/>
      <c r="B246" s="38"/>
      <c r="C246" s="215" t="s">
        <v>292</v>
      </c>
      <c r="D246" s="215" t="s">
        <v>142</v>
      </c>
      <c r="E246" s="216" t="s">
        <v>293</v>
      </c>
      <c r="F246" s="217" t="s">
        <v>294</v>
      </c>
      <c r="G246" s="218" t="s">
        <v>161</v>
      </c>
      <c r="H246" s="219">
        <v>292.18000000000001</v>
      </c>
      <c r="I246" s="220"/>
      <c r="J246" s="221">
        <f>ROUND(I246*H246,2)</f>
        <v>0</v>
      </c>
      <c r="K246" s="222"/>
      <c r="L246" s="43"/>
      <c r="M246" s="223" t="s">
        <v>1</v>
      </c>
      <c r="N246" s="224" t="s">
        <v>41</v>
      </c>
      <c r="O246" s="91"/>
      <c r="P246" s="225">
        <f>O246*H246</f>
        <v>0</v>
      </c>
      <c r="Q246" s="225">
        <v>0</v>
      </c>
      <c r="R246" s="225">
        <f>Q246*H246</f>
        <v>0</v>
      </c>
      <c r="S246" s="225">
        <v>0.02</v>
      </c>
      <c r="T246" s="226">
        <f>S246*H246</f>
        <v>5.8436000000000003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7" t="s">
        <v>146</v>
      </c>
      <c r="AT246" s="227" t="s">
        <v>142</v>
      </c>
      <c r="AU246" s="227" t="s">
        <v>147</v>
      </c>
      <c r="AY246" s="16" t="s">
        <v>139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6" t="s">
        <v>148</v>
      </c>
      <c r="BK246" s="228">
        <f>ROUND(I246*H246,2)</f>
        <v>0</v>
      </c>
      <c r="BL246" s="16" t="s">
        <v>146</v>
      </c>
      <c r="BM246" s="227" t="s">
        <v>295</v>
      </c>
    </row>
    <row r="247" s="2" customFormat="1">
      <c r="A247" s="37"/>
      <c r="B247" s="38"/>
      <c r="C247" s="39"/>
      <c r="D247" s="229" t="s">
        <v>150</v>
      </c>
      <c r="E247" s="39"/>
      <c r="F247" s="230" t="s">
        <v>294</v>
      </c>
      <c r="G247" s="39"/>
      <c r="H247" s="39"/>
      <c r="I247" s="231"/>
      <c r="J247" s="39"/>
      <c r="K247" s="39"/>
      <c r="L247" s="43"/>
      <c r="M247" s="232"/>
      <c r="N247" s="233"/>
      <c r="O247" s="91"/>
      <c r="P247" s="91"/>
      <c r="Q247" s="91"/>
      <c r="R247" s="91"/>
      <c r="S247" s="91"/>
      <c r="T247" s="92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150</v>
      </c>
      <c r="AU247" s="16" t="s">
        <v>147</v>
      </c>
    </row>
    <row r="248" s="13" customFormat="1">
      <c r="A248" s="13"/>
      <c r="B248" s="234"/>
      <c r="C248" s="235"/>
      <c r="D248" s="229" t="s">
        <v>151</v>
      </c>
      <c r="E248" s="236" t="s">
        <v>1</v>
      </c>
      <c r="F248" s="237" t="s">
        <v>192</v>
      </c>
      <c r="G248" s="235"/>
      <c r="H248" s="238">
        <v>292.18000000000001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151</v>
      </c>
      <c r="AU248" s="244" t="s">
        <v>147</v>
      </c>
      <c r="AV248" s="13" t="s">
        <v>147</v>
      </c>
      <c r="AW248" s="13" t="s">
        <v>30</v>
      </c>
      <c r="AX248" s="13" t="s">
        <v>80</v>
      </c>
      <c r="AY248" s="244" t="s">
        <v>139</v>
      </c>
    </row>
    <row r="249" s="2" customFormat="1" ht="44.25" customHeight="1">
      <c r="A249" s="37"/>
      <c r="B249" s="38"/>
      <c r="C249" s="215" t="s">
        <v>296</v>
      </c>
      <c r="D249" s="215" t="s">
        <v>142</v>
      </c>
      <c r="E249" s="216" t="s">
        <v>297</v>
      </c>
      <c r="F249" s="217" t="s">
        <v>298</v>
      </c>
      <c r="G249" s="218" t="s">
        <v>161</v>
      </c>
      <c r="H249" s="219">
        <v>15.015000000000001</v>
      </c>
      <c r="I249" s="220"/>
      <c r="J249" s="221">
        <f>ROUND(I249*H249,2)</f>
        <v>0</v>
      </c>
      <c r="K249" s="222"/>
      <c r="L249" s="43"/>
      <c r="M249" s="223" t="s">
        <v>1</v>
      </c>
      <c r="N249" s="224" t="s">
        <v>41</v>
      </c>
      <c r="O249" s="91"/>
      <c r="P249" s="225">
        <f>O249*H249</f>
        <v>0</v>
      </c>
      <c r="Q249" s="225">
        <v>0</v>
      </c>
      <c r="R249" s="225">
        <f>Q249*H249</f>
        <v>0</v>
      </c>
      <c r="S249" s="225">
        <v>0.068000000000000005</v>
      </c>
      <c r="T249" s="226">
        <f>S249*H249</f>
        <v>1.02102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7" t="s">
        <v>146</v>
      </c>
      <c r="AT249" s="227" t="s">
        <v>142</v>
      </c>
      <c r="AU249" s="227" t="s">
        <v>147</v>
      </c>
      <c r="AY249" s="16" t="s">
        <v>139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6" t="s">
        <v>148</v>
      </c>
      <c r="BK249" s="228">
        <f>ROUND(I249*H249,2)</f>
        <v>0</v>
      </c>
      <c r="BL249" s="16" t="s">
        <v>146</v>
      </c>
      <c r="BM249" s="227" t="s">
        <v>299</v>
      </c>
    </row>
    <row r="250" s="2" customFormat="1">
      <c r="A250" s="37"/>
      <c r="B250" s="38"/>
      <c r="C250" s="39"/>
      <c r="D250" s="229" t="s">
        <v>150</v>
      </c>
      <c r="E250" s="39"/>
      <c r="F250" s="230" t="s">
        <v>298</v>
      </c>
      <c r="G250" s="39"/>
      <c r="H250" s="39"/>
      <c r="I250" s="231"/>
      <c r="J250" s="39"/>
      <c r="K250" s="39"/>
      <c r="L250" s="43"/>
      <c r="M250" s="232"/>
      <c r="N250" s="233"/>
      <c r="O250" s="91"/>
      <c r="P250" s="91"/>
      <c r="Q250" s="91"/>
      <c r="R250" s="91"/>
      <c r="S250" s="91"/>
      <c r="T250" s="92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150</v>
      </c>
      <c r="AU250" s="16" t="s">
        <v>147</v>
      </c>
    </row>
    <row r="251" s="13" customFormat="1">
      <c r="A251" s="13"/>
      <c r="B251" s="234"/>
      <c r="C251" s="235"/>
      <c r="D251" s="229" t="s">
        <v>151</v>
      </c>
      <c r="E251" s="236" t="s">
        <v>1</v>
      </c>
      <c r="F251" s="237" t="s">
        <v>300</v>
      </c>
      <c r="G251" s="235"/>
      <c r="H251" s="238">
        <v>15.015000000000001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151</v>
      </c>
      <c r="AU251" s="244" t="s">
        <v>147</v>
      </c>
      <c r="AV251" s="13" t="s">
        <v>147</v>
      </c>
      <c r="AW251" s="13" t="s">
        <v>30</v>
      </c>
      <c r="AX251" s="13" t="s">
        <v>80</v>
      </c>
      <c r="AY251" s="244" t="s">
        <v>139</v>
      </c>
    </row>
    <row r="252" s="12" customFormat="1" ht="22.8" customHeight="1">
      <c r="A252" s="12"/>
      <c r="B252" s="199"/>
      <c r="C252" s="200"/>
      <c r="D252" s="201" t="s">
        <v>72</v>
      </c>
      <c r="E252" s="213" t="s">
        <v>301</v>
      </c>
      <c r="F252" s="213" t="s">
        <v>302</v>
      </c>
      <c r="G252" s="200"/>
      <c r="H252" s="200"/>
      <c r="I252" s="203"/>
      <c r="J252" s="214">
        <f>BK252</f>
        <v>0</v>
      </c>
      <c r="K252" s="200"/>
      <c r="L252" s="205"/>
      <c r="M252" s="206"/>
      <c r="N252" s="207"/>
      <c r="O252" s="207"/>
      <c r="P252" s="208">
        <f>SUM(P253:P262)</f>
        <v>0</v>
      </c>
      <c r="Q252" s="207"/>
      <c r="R252" s="208">
        <f>SUM(R253:R262)</f>
        <v>0</v>
      </c>
      <c r="S252" s="207"/>
      <c r="T252" s="209">
        <f>SUM(T253:T262)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0" t="s">
        <v>80</v>
      </c>
      <c r="AT252" s="211" t="s">
        <v>72</v>
      </c>
      <c r="AU252" s="211" t="s">
        <v>80</v>
      </c>
      <c r="AY252" s="210" t="s">
        <v>139</v>
      </c>
      <c r="BK252" s="212">
        <f>SUM(BK253:BK262)</f>
        <v>0</v>
      </c>
    </row>
    <row r="253" s="2" customFormat="1" ht="37.8" customHeight="1">
      <c r="A253" s="37"/>
      <c r="B253" s="38"/>
      <c r="C253" s="215" t="s">
        <v>303</v>
      </c>
      <c r="D253" s="215" t="s">
        <v>142</v>
      </c>
      <c r="E253" s="216" t="s">
        <v>304</v>
      </c>
      <c r="F253" s="217" t="s">
        <v>305</v>
      </c>
      <c r="G253" s="218" t="s">
        <v>306</v>
      </c>
      <c r="H253" s="219">
        <v>19.952000000000002</v>
      </c>
      <c r="I253" s="220"/>
      <c r="J253" s="221">
        <f>ROUND(I253*H253,2)</f>
        <v>0</v>
      </c>
      <c r="K253" s="222"/>
      <c r="L253" s="43"/>
      <c r="M253" s="223" t="s">
        <v>1</v>
      </c>
      <c r="N253" s="224" t="s">
        <v>41</v>
      </c>
      <c r="O253" s="91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7" t="s">
        <v>146</v>
      </c>
      <c r="AT253" s="227" t="s">
        <v>142</v>
      </c>
      <c r="AU253" s="227" t="s">
        <v>147</v>
      </c>
      <c r="AY253" s="16" t="s">
        <v>139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6" t="s">
        <v>148</v>
      </c>
      <c r="BK253" s="228">
        <f>ROUND(I253*H253,2)</f>
        <v>0</v>
      </c>
      <c r="BL253" s="16" t="s">
        <v>146</v>
      </c>
      <c r="BM253" s="227" t="s">
        <v>307</v>
      </c>
    </row>
    <row r="254" s="2" customFormat="1">
      <c r="A254" s="37"/>
      <c r="B254" s="38"/>
      <c r="C254" s="39"/>
      <c r="D254" s="229" t="s">
        <v>150</v>
      </c>
      <c r="E254" s="39"/>
      <c r="F254" s="230" t="s">
        <v>305</v>
      </c>
      <c r="G254" s="39"/>
      <c r="H254" s="39"/>
      <c r="I254" s="231"/>
      <c r="J254" s="39"/>
      <c r="K254" s="39"/>
      <c r="L254" s="43"/>
      <c r="M254" s="232"/>
      <c r="N254" s="233"/>
      <c r="O254" s="91"/>
      <c r="P254" s="91"/>
      <c r="Q254" s="91"/>
      <c r="R254" s="91"/>
      <c r="S254" s="91"/>
      <c r="T254" s="92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150</v>
      </c>
      <c r="AU254" s="16" t="s">
        <v>147</v>
      </c>
    </row>
    <row r="255" s="2" customFormat="1" ht="33" customHeight="1">
      <c r="A255" s="37"/>
      <c r="B255" s="38"/>
      <c r="C255" s="215" t="s">
        <v>308</v>
      </c>
      <c r="D255" s="215" t="s">
        <v>142</v>
      </c>
      <c r="E255" s="216" t="s">
        <v>309</v>
      </c>
      <c r="F255" s="217" t="s">
        <v>310</v>
      </c>
      <c r="G255" s="218" t="s">
        <v>306</v>
      </c>
      <c r="H255" s="219">
        <v>19.952000000000002</v>
      </c>
      <c r="I255" s="220"/>
      <c r="J255" s="221">
        <f>ROUND(I255*H255,2)</f>
        <v>0</v>
      </c>
      <c r="K255" s="222"/>
      <c r="L255" s="43"/>
      <c r="M255" s="223" t="s">
        <v>1</v>
      </c>
      <c r="N255" s="224" t="s">
        <v>41</v>
      </c>
      <c r="O255" s="91"/>
      <c r="P255" s="225">
        <f>O255*H255</f>
        <v>0</v>
      </c>
      <c r="Q255" s="225">
        <v>0</v>
      </c>
      <c r="R255" s="225">
        <f>Q255*H255</f>
        <v>0</v>
      </c>
      <c r="S255" s="225">
        <v>0</v>
      </c>
      <c r="T255" s="226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7" t="s">
        <v>146</v>
      </c>
      <c r="AT255" s="227" t="s">
        <v>142</v>
      </c>
      <c r="AU255" s="227" t="s">
        <v>147</v>
      </c>
      <c r="AY255" s="16" t="s">
        <v>139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6" t="s">
        <v>148</v>
      </c>
      <c r="BK255" s="228">
        <f>ROUND(I255*H255,2)</f>
        <v>0</v>
      </c>
      <c r="BL255" s="16" t="s">
        <v>146</v>
      </c>
      <c r="BM255" s="227" t="s">
        <v>311</v>
      </c>
    </row>
    <row r="256" s="2" customFormat="1">
      <c r="A256" s="37"/>
      <c r="B256" s="38"/>
      <c r="C256" s="39"/>
      <c r="D256" s="229" t="s">
        <v>150</v>
      </c>
      <c r="E256" s="39"/>
      <c r="F256" s="230" t="s">
        <v>310</v>
      </c>
      <c r="G256" s="39"/>
      <c r="H256" s="39"/>
      <c r="I256" s="231"/>
      <c r="J256" s="39"/>
      <c r="K256" s="39"/>
      <c r="L256" s="43"/>
      <c r="M256" s="232"/>
      <c r="N256" s="233"/>
      <c r="O256" s="91"/>
      <c r="P256" s="91"/>
      <c r="Q256" s="91"/>
      <c r="R256" s="91"/>
      <c r="S256" s="91"/>
      <c r="T256" s="92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150</v>
      </c>
      <c r="AU256" s="16" t="s">
        <v>147</v>
      </c>
    </row>
    <row r="257" s="2" customFormat="1" ht="44.25" customHeight="1">
      <c r="A257" s="37"/>
      <c r="B257" s="38"/>
      <c r="C257" s="215" t="s">
        <v>312</v>
      </c>
      <c r="D257" s="215" t="s">
        <v>142</v>
      </c>
      <c r="E257" s="216" t="s">
        <v>313</v>
      </c>
      <c r="F257" s="217" t="s">
        <v>314</v>
      </c>
      <c r="G257" s="218" t="s">
        <v>306</v>
      </c>
      <c r="H257" s="219">
        <v>298.48500000000001</v>
      </c>
      <c r="I257" s="220"/>
      <c r="J257" s="221">
        <f>ROUND(I257*H257,2)</f>
        <v>0</v>
      </c>
      <c r="K257" s="222"/>
      <c r="L257" s="43"/>
      <c r="M257" s="223" t="s">
        <v>1</v>
      </c>
      <c r="N257" s="224" t="s">
        <v>41</v>
      </c>
      <c r="O257" s="91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7" t="s">
        <v>146</v>
      </c>
      <c r="AT257" s="227" t="s">
        <v>142</v>
      </c>
      <c r="AU257" s="227" t="s">
        <v>147</v>
      </c>
      <c r="AY257" s="16" t="s">
        <v>139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6" t="s">
        <v>148</v>
      </c>
      <c r="BK257" s="228">
        <f>ROUND(I257*H257,2)</f>
        <v>0</v>
      </c>
      <c r="BL257" s="16" t="s">
        <v>146</v>
      </c>
      <c r="BM257" s="227" t="s">
        <v>315</v>
      </c>
    </row>
    <row r="258" s="2" customFormat="1">
      <c r="A258" s="37"/>
      <c r="B258" s="38"/>
      <c r="C258" s="39"/>
      <c r="D258" s="229" t="s">
        <v>150</v>
      </c>
      <c r="E258" s="39"/>
      <c r="F258" s="230" t="s">
        <v>314</v>
      </c>
      <c r="G258" s="39"/>
      <c r="H258" s="39"/>
      <c r="I258" s="231"/>
      <c r="J258" s="39"/>
      <c r="K258" s="39"/>
      <c r="L258" s="43"/>
      <c r="M258" s="232"/>
      <c r="N258" s="233"/>
      <c r="O258" s="91"/>
      <c r="P258" s="91"/>
      <c r="Q258" s="91"/>
      <c r="R258" s="91"/>
      <c r="S258" s="91"/>
      <c r="T258" s="92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150</v>
      </c>
      <c r="AU258" s="16" t="s">
        <v>147</v>
      </c>
    </row>
    <row r="259" s="13" customFormat="1">
      <c r="A259" s="13"/>
      <c r="B259" s="234"/>
      <c r="C259" s="235"/>
      <c r="D259" s="229" t="s">
        <v>151</v>
      </c>
      <c r="E259" s="236" t="s">
        <v>1</v>
      </c>
      <c r="F259" s="237" t="s">
        <v>316</v>
      </c>
      <c r="G259" s="235"/>
      <c r="H259" s="238">
        <v>298.48500000000001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151</v>
      </c>
      <c r="AU259" s="244" t="s">
        <v>147</v>
      </c>
      <c r="AV259" s="13" t="s">
        <v>147</v>
      </c>
      <c r="AW259" s="13" t="s">
        <v>30</v>
      </c>
      <c r="AX259" s="13" t="s">
        <v>80</v>
      </c>
      <c r="AY259" s="244" t="s">
        <v>139</v>
      </c>
    </row>
    <row r="260" s="2" customFormat="1" ht="44.25" customHeight="1">
      <c r="A260" s="37"/>
      <c r="B260" s="38"/>
      <c r="C260" s="215" t="s">
        <v>317</v>
      </c>
      <c r="D260" s="215" t="s">
        <v>142</v>
      </c>
      <c r="E260" s="216" t="s">
        <v>318</v>
      </c>
      <c r="F260" s="217" t="s">
        <v>319</v>
      </c>
      <c r="G260" s="218" t="s">
        <v>306</v>
      </c>
      <c r="H260" s="219">
        <v>19.899000000000001</v>
      </c>
      <c r="I260" s="220"/>
      <c r="J260" s="221">
        <f>ROUND(I260*H260,2)</f>
        <v>0</v>
      </c>
      <c r="K260" s="222"/>
      <c r="L260" s="43"/>
      <c r="M260" s="223" t="s">
        <v>1</v>
      </c>
      <c r="N260" s="224" t="s">
        <v>41</v>
      </c>
      <c r="O260" s="91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7" t="s">
        <v>146</v>
      </c>
      <c r="AT260" s="227" t="s">
        <v>142</v>
      </c>
      <c r="AU260" s="227" t="s">
        <v>147</v>
      </c>
      <c r="AY260" s="16" t="s">
        <v>139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6" t="s">
        <v>148</v>
      </c>
      <c r="BK260" s="228">
        <f>ROUND(I260*H260,2)</f>
        <v>0</v>
      </c>
      <c r="BL260" s="16" t="s">
        <v>146</v>
      </c>
      <c r="BM260" s="227" t="s">
        <v>320</v>
      </c>
    </row>
    <row r="261" s="2" customFormat="1">
      <c r="A261" s="37"/>
      <c r="B261" s="38"/>
      <c r="C261" s="39"/>
      <c r="D261" s="229" t="s">
        <v>150</v>
      </c>
      <c r="E261" s="39"/>
      <c r="F261" s="230" t="s">
        <v>319</v>
      </c>
      <c r="G261" s="39"/>
      <c r="H261" s="39"/>
      <c r="I261" s="231"/>
      <c r="J261" s="39"/>
      <c r="K261" s="39"/>
      <c r="L261" s="43"/>
      <c r="M261" s="232"/>
      <c r="N261" s="233"/>
      <c r="O261" s="91"/>
      <c r="P261" s="91"/>
      <c r="Q261" s="91"/>
      <c r="R261" s="91"/>
      <c r="S261" s="91"/>
      <c r="T261" s="92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150</v>
      </c>
      <c r="AU261" s="16" t="s">
        <v>147</v>
      </c>
    </row>
    <row r="262" s="13" customFormat="1">
      <c r="A262" s="13"/>
      <c r="B262" s="234"/>
      <c r="C262" s="235"/>
      <c r="D262" s="229" t="s">
        <v>151</v>
      </c>
      <c r="E262" s="236" t="s">
        <v>1</v>
      </c>
      <c r="F262" s="237" t="s">
        <v>321</v>
      </c>
      <c r="G262" s="235"/>
      <c r="H262" s="238">
        <v>19.899000000000001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151</v>
      </c>
      <c r="AU262" s="244" t="s">
        <v>147</v>
      </c>
      <c r="AV262" s="13" t="s">
        <v>147</v>
      </c>
      <c r="AW262" s="13" t="s">
        <v>30</v>
      </c>
      <c r="AX262" s="13" t="s">
        <v>80</v>
      </c>
      <c r="AY262" s="244" t="s">
        <v>139</v>
      </c>
    </row>
    <row r="263" s="12" customFormat="1" ht="22.8" customHeight="1">
      <c r="A263" s="12"/>
      <c r="B263" s="199"/>
      <c r="C263" s="200"/>
      <c r="D263" s="201" t="s">
        <v>72</v>
      </c>
      <c r="E263" s="213" t="s">
        <v>322</v>
      </c>
      <c r="F263" s="213" t="s">
        <v>323</v>
      </c>
      <c r="G263" s="200"/>
      <c r="H263" s="200"/>
      <c r="I263" s="203"/>
      <c r="J263" s="214">
        <f>BK263</f>
        <v>0</v>
      </c>
      <c r="K263" s="200"/>
      <c r="L263" s="205"/>
      <c r="M263" s="206"/>
      <c r="N263" s="207"/>
      <c r="O263" s="207"/>
      <c r="P263" s="208">
        <f>SUM(P264:P265)</f>
        <v>0</v>
      </c>
      <c r="Q263" s="207"/>
      <c r="R263" s="208">
        <f>SUM(R264:R265)</f>
        <v>0</v>
      </c>
      <c r="S263" s="207"/>
      <c r="T263" s="209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80</v>
      </c>
      <c r="AT263" s="211" t="s">
        <v>72</v>
      </c>
      <c r="AU263" s="211" t="s">
        <v>80</v>
      </c>
      <c r="AY263" s="210" t="s">
        <v>139</v>
      </c>
      <c r="BK263" s="212">
        <f>SUM(BK264:BK265)</f>
        <v>0</v>
      </c>
    </row>
    <row r="264" s="2" customFormat="1" ht="55.5" customHeight="1">
      <c r="A264" s="37"/>
      <c r="B264" s="38"/>
      <c r="C264" s="215" t="s">
        <v>324</v>
      </c>
      <c r="D264" s="215" t="s">
        <v>142</v>
      </c>
      <c r="E264" s="216" t="s">
        <v>325</v>
      </c>
      <c r="F264" s="217" t="s">
        <v>326</v>
      </c>
      <c r="G264" s="218" t="s">
        <v>306</v>
      </c>
      <c r="H264" s="219">
        <v>15.835000000000001</v>
      </c>
      <c r="I264" s="220"/>
      <c r="J264" s="221">
        <f>ROUND(I264*H264,2)</f>
        <v>0</v>
      </c>
      <c r="K264" s="222"/>
      <c r="L264" s="43"/>
      <c r="M264" s="223" t="s">
        <v>1</v>
      </c>
      <c r="N264" s="224" t="s">
        <v>41</v>
      </c>
      <c r="O264" s="91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7" t="s">
        <v>146</v>
      </c>
      <c r="AT264" s="227" t="s">
        <v>142</v>
      </c>
      <c r="AU264" s="227" t="s">
        <v>147</v>
      </c>
      <c r="AY264" s="16" t="s">
        <v>139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6" t="s">
        <v>148</v>
      </c>
      <c r="BK264" s="228">
        <f>ROUND(I264*H264,2)</f>
        <v>0</v>
      </c>
      <c r="BL264" s="16" t="s">
        <v>146</v>
      </c>
      <c r="BM264" s="227" t="s">
        <v>327</v>
      </c>
    </row>
    <row r="265" s="2" customFormat="1">
      <c r="A265" s="37"/>
      <c r="B265" s="38"/>
      <c r="C265" s="39"/>
      <c r="D265" s="229" t="s">
        <v>150</v>
      </c>
      <c r="E265" s="39"/>
      <c r="F265" s="230" t="s">
        <v>326</v>
      </c>
      <c r="G265" s="39"/>
      <c r="H265" s="39"/>
      <c r="I265" s="231"/>
      <c r="J265" s="39"/>
      <c r="K265" s="39"/>
      <c r="L265" s="43"/>
      <c r="M265" s="232"/>
      <c r="N265" s="233"/>
      <c r="O265" s="91"/>
      <c r="P265" s="91"/>
      <c r="Q265" s="91"/>
      <c r="R265" s="91"/>
      <c r="S265" s="91"/>
      <c r="T265" s="92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150</v>
      </c>
      <c r="AU265" s="16" t="s">
        <v>147</v>
      </c>
    </row>
    <row r="266" s="12" customFormat="1" ht="25.92" customHeight="1">
      <c r="A266" s="12"/>
      <c r="B266" s="199"/>
      <c r="C266" s="200"/>
      <c r="D266" s="201" t="s">
        <v>72</v>
      </c>
      <c r="E266" s="202" t="s">
        <v>328</v>
      </c>
      <c r="F266" s="202" t="s">
        <v>329</v>
      </c>
      <c r="G266" s="200"/>
      <c r="H266" s="200"/>
      <c r="I266" s="203"/>
      <c r="J266" s="204">
        <f>BK266</f>
        <v>0</v>
      </c>
      <c r="K266" s="200"/>
      <c r="L266" s="205"/>
      <c r="M266" s="206"/>
      <c r="N266" s="207"/>
      <c r="O266" s="207"/>
      <c r="P266" s="208">
        <f>P267+P297+P303+P334+P395+P448+P454+P471+P489+P508+P626+P650+P661+P687+P696+P779+P803+P838+P857+P875</f>
        <v>0</v>
      </c>
      <c r="Q266" s="207"/>
      <c r="R266" s="208">
        <f>R267+R297+R303+R334+R395+R448+R454+R471+R489+R508+R626+R650+R661+R687+R696+R779+R803+R838+R857+R875</f>
        <v>5.8155466799999997</v>
      </c>
      <c r="S266" s="207"/>
      <c r="T266" s="209">
        <f>T267+T297+T303+T334+T395+T448+T454+T471+T489+T508+T626+T650+T661+T687+T696+T779+T803+T838+T857+T875</f>
        <v>3.4427530499999999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147</v>
      </c>
      <c r="AT266" s="211" t="s">
        <v>72</v>
      </c>
      <c r="AU266" s="211" t="s">
        <v>73</v>
      </c>
      <c r="AY266" s="210" t="s">
        <v>139</v>
      </c>
      <c r="BK266" s="212">
        <f>BK267+BK297+BK303+BK334+BK395+BK448+BK454+BK471+BK489+BK508+BK626+BK650+BK661+BK687+BK696+BK779+BK803+BK838+BK857+BK875</f>
        <v>0</v>
      </c>
    </row>
    <row r="267" s="12" customFormat="1" ht="22.8" customHeight="1">
      <c r="A267" s="12"/>
      <c r="B267" s="199"/>
      <c r="C267" s="200"/>
      <c r="D267" s="201" t="s">
        <v>72</v>
      </c>
      <c r="E267" s="213" t="s">
        <v>330</v>
      </c>
      <c r="F267" s="213" t="s">
        <v>331</v>
      </c>
      <c r="G267" s="200"/>
      <c r="H267" s="200"/>
      <c r="I267" s="203"/>
      <c r="J267" s="214">
        <f>BK267</f>
        <v>0</v>
      </c>
      <c r="K267" s="200"/>
      <c r="L267" s="205"/>
      <c r="M267" s="206"/>
      <c r="N267" s="207"/>
      <c r="O267" s="207"/>
      <c r="P267" s="208">
        <f>SUM(P268:P296)</f>
        <v>0</v>
      </c>
      <c r="Q267" s="207"/>
      <c r="R267" s="208">
        <f>SUM(R268:R296)</f>
        <v>0.077424800000000002</v>
      </c>
      <c r="S267" s="207"/>
      <c r="T267" s="209">
        <f>SUM(T268:T296)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147</v>
      </c>
      <c r="AT267" s="211" t="s">
        <v>72</v>
      </c>
      <c r="AU267" s="211" t="s">
        <v>80</v>
      </c>
      <c r="AY267" s="210" t="s">
        <v>139</v>
      </c>
      <c r="BK267" s="212">
        <f>SUM(BK268:BK296)</f>
        <v>0</v>
      </c>
    </row>
    <row r="268" s="2" customFormat="1" ht="44.25" customHeight="1">
      <c r="A268" s="37"/>
      <c r="B268" s="38"/>
      <c r="C268" s="215" t="s">
        <v>332</v>
      </c>
      <c r="D268" s="215" t="s">
        <v>142</v>
      </c>
      <c r="E268" s="216" t="s">
        <v>333</v>
      </c>
      <c r="F268" s="217" t="s">
        <v>334</v>
      </c>
      <c r="G268" s="218" t="s">
        <v>161</v>
      </c>
      <c r="H268" s="219">
        <v>11.039999999999999</v>
      </c>
      <c r="I268" s="220"/>
      <c r="J268" s="221">
        <f>ROUND(I268*H268,2)</f>
        <v>0</v>
      </c>
      <c r="K268" s="222"/>
      <c r="L268" s="43"/>
      <c r="M268" s="223" t="s">
        <v>1</v>
      </c>
      <c r="N268" s="224" t="s">
        <v>41</v>
      </c>
      <c r="O268" s="91"/>
      <c r="P268" s="225">
        <f>O268*H268</f>
        <v>0</v>
      </c>
      <c r="Q268" s="225">
        <v>0.0040000000000000001</v>
      </c>
      <c r="R268" s="225">
        <f>Q268*H268</f>
        <v>0.044159999999999998</v>
      </c>
      <c r="S268" s="225">
        <v>0</v>
      </c>
      <c r="T268" s="226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7" t="s">
        <v>218</v>
      </c>
      <c r="AT268" s="227" t="s">
        <v>142</v>
      </c>
      <c r="AU268" s="227" t="s">
        <v>147</v>
      </c>
      <c r="AY268" s="16" t="s">
        <v>139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6" t="s">
        <v>148</v>
      </c>
      <c r="BK268" s="228">
        <f>ROUND(I268*H268,2)</f>
        <v>0</v>
      </c>
      <c r="BL268" s="16" t="s">
        <v>218</v>
      </c>
      <c r="BM268" s="227" t="s">
        <v>335</v>
      </c>
    </row>
    <row r="269" s="2" customFormat="1">
      <c r="A269" s="37"/>
      <c r="B269" s="38"/>
      <c r="C269" s="39"/>
      <c r="D269" s="229" t="s">
        <v>150</v>
      </c>
      <c r="E269" s="39"/>
      <c r="F269" s="230" t="s">
        <v>334</v>
      </c>
      <c r="G269" s="39"/>
      <c r="H269" s="39"/>
      <c r="I269" s="231"/>
      <c r="J269" s="39"/>
      <c r="K269" s="39"/>
      <c r="L269" s="43"/>
      <c r="M269" s="232"/>
      <c r="N269" s="233"/>
      <c r="O269" s="91"/>
      <c r="P269" s="91"/>
      <c r="Q269" s="91"/>
      <c r="R269" s="91"/>
      <c r="S269" s="91"/>
      <c r="T269" s="92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150</v>
      </c>
      <c r="AU269" s="16" t="s">
        <v>147</v>
      </c>
    </row>
    <row r="270" s="13" customFormat="1">
      <c r="A270" s="13"/>
      <c r="B270" s="234"/>
      <c r="C270" s="235"/>
      <c r="D270" s="229" t="s">
        <v>151</v>
      </c>
      <c r="E270" s="236" t="s">
        <v>1</v>
      </c>
      <c r="F270" s="237" t="s">
        <v>336</v>
      </c>
      <c r="G270" s="235"/>
      <c r="H270" s="238">
        <v>11.039999999999999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151</v>
      </c>
      <c r="AU270" s="244" t="s">
        <v>147</v>
      </c>
      <c r="AV270" s="13" t="s">
        <v>147</v>
      </c>
      <c r="AW270" s="13" t="s">
        <v>30</v>
      </c>
      <c r="AX270" s="13" t="s">
        <v>80</v>
      </c>
      <c r="AY270" s="244" t="s">
        <v>139</v>
      </c>
    </row>
    <row r="271" s="2" customFormat="1" ht="24.15" customHeight="1">
      <c r="A271" s="37"/>
      <c r="B271" s="38"/>
      <c r="C271" s="215" t="s">
        <v>337</v>
      </c>
      <c r="D271" s="215" t="s">
        <v>142</v>
      </c>
      <c r="E271" s="216" t="s">
        <v>338</v>
      </c>
      <c r="F271" s="217" t="s">
        <v>339</v>
      </c>
      <c r="G271" s="218" t="s">
        <v>161</v>
      </c>
      <c r="H271" s="219">
        <v>5.1799999999999997</v>
      </c>
      <c r="I271" s="220"/>
      <c r="J271" s="221">
        <f>ROUND(I271*H271,2)</f>
        <v>0</v>
      </c>
      <c r="K271" s="222"/>
      <c r="L271" s="43"/>
      <c r="M271" s="223" t="s">
        <v>1</v>
      </c>
      <c r="N271" s="224" t="s">
        <v>41</v>
      </c>
      <c r="O271" s="91"/>
      <c r="P271" s="225">
        <f>O271*H271</f>
        <v>0</v>
      </c>
      <c r="Q271" s="225">
        <v>0.00040000000000000002</v>
      </c>
      <c r="R271" s="225">
        <f>Q271*H271</f>
        <v>0.0020720000000000001</v>
      </c>
      <c r="S271" s="225">
        <v>0</v>
      </c>
      <c r="T271" s="22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7" t="s">
        <v>218</v>
      </c>
      <c r="AT271" s="227" t="s">
        <v>142</v>
      </c>
      <c r="AU271" s="227" t="s">
        <v>147</v>
      </c>
      <c r="AY271" s="16" t="s">
        <v>139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6" t="s">
        <v>148</v>
      </c>
      <c r="BK271" s="228">
        <f>ROUND(I271*H271,2)</f>
        <v>0</v>
      </c>
      <c r="BL271" s="16" t="s">
        <v>218</v>
      </c>
      <c r="BM271" s="227" t="s">
        <v>340</v>
      </c>
    </row>
    <row r="272" s="2" customFormat="1">
      <c r="A272" s="37"/>
      <c r="B272" s="38"/>
      <c r="C272" s="39"/>
      <c r="D272" s="229" t="s">
        <v>150</v>
      </c>
      <c r="E272" s="39"/>
      <c r="F272" s="230" t="s">
        <v>339</v>
      </c>
      <c r="G272" s="39"/>
      <c r="H272" s="39"/>
      <c r="I272" s="231"/>
      <c r="J272" s="39"/>
      <c r="K272" s="39"/>
      <c r="L272" s="43"/>
      <c r="M272" s="232"/>
      <c r="N272" s="233"/>
      <c r="O272" s="91"/>
      <c r="P272" s="91"/>
      <c r="Q272" s="91"/>
      <c r="R272" s="91"/>
      <c r="S272" s="91"/>
      <c r="T272" s="92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150</v>
      </c>
      <c r="AU272" s="16" t="s">
        <v>147</v>
      </c>
    </row>
    <row r="273" s="13" customFormat="1">
      <c r="A273" s="13"/>
      <c r="B273" s="234"/>
      <c r="C273" s="235"/>
      <c r="D273" s="229" t="s">
        <v>151</v>
      </c>
      <c r="E273" s="236" t="s">
        <v>1</v>
      </c>
      <c r="F273" s="237" t="s">
        <v>341</v>
      </c>
      <c r="G273" s="235"/>
      <c r="H273" s="238">
        <v>5.1799999999999997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151</v>
      </c>
      <c r="AU273" s="244" t="s">
        <v>147</v>
      </c>
      <c r="AV273" s="13" t="s">
        <v>147</v>
      </c>
      <c r="AW273" s="13" t="s">
        <v>30</v>
      </c>
      <c r="AX273" s="13" t="s">
        <v>80</v>
      </c>
      <c r="AY273" s="244" t="s">
        <v>139</v>
      </c>
    </row>
    <row r="274" s="2" customFormat="1" ht="37.8" customHeight="1">
      <c r="A274" s="37"/>
      <c r="B274" s="38"/>
      <c r="C274" s="245" t="s">
        <v>342</v>
      </c>
      <c r="D274" s="245" t="s">
        <v>200</v>
      </c>
      <c r="E274" s="246" t="s">
        <v>343</v>
      </c>
      <c r="F274" s="247" t="s">
        <v>344</v>
      </c>
      <c r="G274" s="248" t="s">
        <v>161</v>
      </c>
      <c r="H274" s="249">
        <v>6.0369999999999999</v>
      </c>
      <c r="I274" s="250"/>
      <c r="J274" s="251">
        <f>ROUND(I274*H274,2)</f>
        <v>0</v>
      </c>
      <c r="K274" s="252"/>
      <c r="L274" s="253"/>
      <c r="M274" s="254" t="s">
        <v>1</v>
      </c>
      <c r="N274" s="255" t="s">
        <v>41</v>
      </c>
      <c r="O274" s="91"/>
      <c r="P274" s="225">
        <f>O274*H274</f>
        <v>0</v>
      </c>
      <c r="Q274" s="225">
        <v>0.0047999999999999996</v>
      </c>
      <c r="R274" s="225">
        <f>Q274*H274</f>
        <v>0.028977599999999996</v>
      </c>
      <c r="S274" s="225">
        <v>0</v>
      </c>
      <c r="T274" s="22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7" t="s">
        <v>292</v>
      </c>
      <c r="AT274" s="227" t="s">
        <v>200</v>
      </c>
      <c r="AU274" s="227" t="s">
        <v>147</v>
      </c>
      <c r="AY274" s="16" t="s">
        <v>139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6" t="s">
        <v>148</v>
      </c>
      <c r="BK274" s="228">
        <f>ROUND(I274*H274,2)</f>
        <v>0</v>
      </c>
      <c r="BL274" s="16" t="s">
        <v>218</v>
      </c>
      <c r="BM274" s="227" t="s">
        <v>345</v>
      </c>
    </row>
    <row r="275" s="2" customFormat="1">
      <c r="A275" s="37"/>
      <c r="B275" s="38"/>
      <c r="C275" s="39"/>
      <c r="D275" s="229" t="s">
        <v>150</v>
      </c>
      <c r="E275" s="39"/>
      <c r="F275" s="230" t="s">
        <v>344</v>
      </c>
      <c r="G275" s="39"/>
      <c r="H275" s="39"/>
      <c r="I275" s="231"/>
      <c r="J275" s="39"/>
      <c r="K275" s="39"/>
      <c r="L275" s="43"/>
      <c r="M275" s="232"/>
      <c r="N275" s="233"/>
      <c r="O275" s="91"/>
      <c r="P275" s="91"/>
      <c r="Q275" s="91"/>
      <c r="R275" s="91"/>
      <c r="S275" s="91"/>
      <c r="T275" s="92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150</v>
      </c>
      <c r="AU275" s="16" t="s">
        <v>147</v>
      </c>
    </row>
    <row r="276" s="13" customFormat="1">
      <c r="A276" s="13"/>
      <c r="B276" s="234"/>
      <c r="C276" s="235"/>
      <c r="D276" s="229" t="s">
        <v>151</v>
      </c>
      <c r="E276" s="236" t="s">
        <v>1</v>
      </c>
      <c r="F276" s="237" t="s">
        <v>346</v>
      </c>
      <c r="G276" s="235"/>
      <c r="H276" s="238">
        <v>6.0369999999999999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151</v>
      </c>
      <c r="AU276" s="244" t="s">
        <v>147</v>
      </c>
      <c r="AV276" s="13" t="s">
        <v>147</v>
      </c>
      <c r="AW276" s="13" t="s">
        <v>30</v>
      </c>
      <c r="AX276" s="13" t="s">
        <v>80</v>
      </c>
      <c r="AY276" s="244" t="s">
        <v>139</v>
      </c>
    </row>
    <row r="277" s="2" customFormat="1" ht="24.15" customHeight="1">
      <c r="A277" s="37"/>
      <c r="B277" s="38"/>
      <c r="C277" s="215" t="s">
        <v>347</v>
      </c>
      <c r="D277" s="215" t="s">
        <v>142</v>
      </c>
      <c r="E277" s="216" t="s">
        <v>348</v>
      </c>
      <c r="F277" s="217" t="s">
        <v>349</v>
      </c>
      <c r="G277" s="218" t="s">
        <v>161</v>
      </c>
      <c r="H277" s="219">
        <v>5.1799999999999997</v>
      </c>
      <c r="I277" s="220"/>
      <c r="J277" s="221">
        <f>ROUND(I277*H277,2)</f>
        <v>0</v>
      </c>
      <c r="K277" s="222"/>
      <c r="L277" s="43"/>
      <c r="M277" s="223" t="s">
        <v>1</v>
      </c>
      <c r="N277" s="224" t="s">
        <v>41</v>
      </c>
      <c r="O277" s="91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7" t="s">
        <v>218</v>
      </c>
      <c r="AT277" s="227" t="s">
        <v>142</v>
      </c>
      <c r="AU277" s="227" t="s">
        <v>147</v>
      </c>
      <c r="AY277" s="16" t="s">
        <v>139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6" t="s">
        <v>148</v>
      </c>
      <c r="BK277" s="228">
        <f>ROUND(I277*H277,2)</f>
        <v>0</v>
      </c>
      <c r="BL277" s="16" t="s">
        <v>218</v>
      </c>
      <c r="BM277" s="227" t="s">
        <v>350</v>
      </c>
    </row>
    <row r="278" s="2" customFormat="1">
      <c r="A278" s="37"/>
      <c r="B278" s="38"/>
      <c r="C278" s="39"/>
      <c r="D278" s="229" t="s">
        <v>150</v>
      </c>
      <c r="E278" s="39"/>
      <c r="F278" s="230" t="s">
        <v>349</v>
      </c>
      <c r="G278" s="39"/>
      <c r="H278" s="39"/>
      <c r="I278" s="231"/>
      <c r="J278" s="39"/>
      <c r="K278" s="39"/>
      <c r="L278" s="43"/>
      <c r="M278" s="232"/>
      <c r="N278" s="233"/>
      <c r="O278" s="91"/>
      <c r="P278" s="91"/>
      <c r="Q278" s="91"/>
      <c r="R278" s="91"/>
      <c r="S278" s="91"/>
      <c r="T278" s="92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150</v>
      </c>
      <c r="AU278" s="16" t="s">
        <v>147</v>
      </c>
    </row>
    <row r="279" s="13" customFormat="1">
      <c r="A279" s="13"/>
      <c r="B279" s="234"/>
      <c r="C279" s="235"/>
      <c r="D279" s="229" t="s">
        <v>151</v>
      </c>
      <c r="E279" s="236" t="s">
        <v>1</v>
      </c>
      <c r="F279" s="237" t="s">
        <v>341</v>
      </c>
      <c r="G279" s="235"/>
      <c r="H279" s="238">
        <v>5.1799999999999997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151</v>
      </c>
      <c r="AU279" s="244" t="s">
        <v>147</v>
      </c>
      <c r="AV279" s="13" t="s">
        <v>147</v>
      </c>
      <c r="AW279" s="13" t="s">
        <v>30</v>
      </c>
      <c r="AX279" s="13" t="s">
        <v>80</v>
      </c>
      <c r="AY279" s="244" t="s">
        <v>139</v>
      </c>
    </row>
    <row r="280" s="2" customFormat="1" ht="21.75" customHeight="1">
      <c r="A280" s="37"/>
      <c r="B280" s="38"/>
      <c r="C280" s="245" t="s">
        <v>351</v>
      </c>
      <c r="D280" s="245" t="s">
        <v>200</v>
      </c>
      <c r="E280" s="246" t="s">
        <v>352</v>
      </c>
      <c r="F280" s="247" t="s">
        <v>353</v>
      </c>
      <c r="G280" s="248" t="s">
        <v>354</v>
      </c>
      <c r="H280" s="249">
        <v>0.625</v>
      </c>
      <c r="I280" s="250"/>
      <c r="J280" s="251">
        <f>ROUND(I280*H280,2)</f>
        <v>0</v>
      </c>
      <c r="K280" s="252"/>
      <c r="L280" s="253"/>
      <c r="M280" s="254" t="s">
        <v>1</v>
      </c>
      <c r="N280" s="255" t="s">
        <v>41</v>
      </c>
      <c r="O280" s="91"/>
      <c r="P280" s="225">
        <f>O280*H280</f>
        <v>0</v>
      </c>
      <c r="Q280" s="225">
        <v>0.001</v>
      </c>
      <c r="R280" s="225">
        <f>Q280*H280</f>
        <v>0.00062500000000000001</v>
      </c>
      <c r="S280" s="225">
        <v>0</v>
      </c>
      <c r="T280" s="22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7" t="s">
        <v>292</v>
      </c>
      <c r="AT280" s="227" t="s">
        <v>200</v>
      </c>
      <c r="AU280" s="227" t="s">
        <v>147</v>
      </c>
      <c r="AY280" s="16" t="s">
        <v>139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6" t="s">
        <v>148</v>
      </c>
      <c r="BK280" s="228">
        <f>ROUND(I280*H280,2)</f>
        <v>0</v>
      </c>
      <c r="BL280" s="16" t="s">
        <v>218</v>
      </c>
      <c r="BM280" s="227" t="s">
        <v>355</v>
      </c>
    </row>
    <row r="281" s="2" customFormat="1">
      <c r="A281" s="37"/>
      <c r="B281" s="38"/>
      <c r="C281" s="39"/>
      <c r="D281" s="229" t="s">
        <v>150</v>
      </c>
      <c r="E281" s="39"/>
      <c r="F281" s="230" t="s">
        <v>353</v>
      </c>
      <c r="G281" s="39"/>
      <c r="H281" s="39"/>
      <c r="I281" s="231"/>
      <c r="J281" s="39"/>
      <c r="K281" s="39"/>
      <c r="L281" s="43"/>
      <c r="M281" s="232"/>
      <c r="N281" s="233"/>
      <c r="O281" s="91"/>
      <c r="P281" s="91"/>
      <c r="Q281" s="91"/>
      <c r="R281" s="91"/>
      <c r="S281" s="91"/>
      <c r="T281" s="92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150</v>
      </c>
      <c r="AU281" s="16" t="s">
        <v>147</v>
      </c>
    </row>
    <row r="282" s="13" customFormat="1">
      <c r="A282" s="13"/>
      <c r="B282" s="234"/>
      <c r="C282" s="235"/>
      <c r="D282" s="229" t="s">
        <v>151</v>
      </c>
      <c r="E282" s="236" t="s">
        <v>1</v>
      </c>
      <c r="F282" s="237" t="s">
        <v>356</v>
      </c>
      <c r="G282" s="235"/>
      <c r="H282" s="238">
        <v>0.625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151</v>
      </c>
      <c r="AU282" s="244" t="s">
        <v>147</v>
      </c>
      <c r="AV282" s="13" t="s">
        <v>147</v>
      </c>
      <c r="AW282" s="13" t="s">
        <v>30</v>
      </c>
      <c r="AX282" s="13" t="s">
        <v>80</v>
      </c>
      <c r="AY282" s="244" t="s">
        <v>139</v>
      </c>
    </row>
    <row r="283" s="2" customFormat="1" ht="21.75" customHeight="1">
      <c r="A283" s="37"/>
      <c r="B283" s="38"/>
      <c r="C283" s="215" t="s">
        <v>291</v>
      </c>
      <c r="D283" s="215" t="s">
        <v>142</v>
      </c>
      <c r="E283" s="216" t="s">
        <v>357</v>
      </c>
      <c r="F283" s="217" t="s">
        <v>358</v>
      </c>
      <c r="G283" s="218" t="s">
        <v>161</v>
      </c>
      <c r="H283" s="219">
        <v>11.039999999999999</v>
      </c>
      <c r="I283" s="220"/>
      <c r="J283" s="221">
        <f>ROUND(I283*H283,2)</f>
        <v>0</v>
      </c>
      <c r="K283" s="222"/>
      <c r="L283" s="43"/>
      <c r="M283" s="223" t="s">
        <v>1</v>
      </c>
      <c r="N283" s="224" t="s">
        <v>41</v>
      </c>
      <c r="O283" s="91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7" t="s">
        <v>218</v>
      </c>
      <c r="AT283" s="227" t="s">
        <v>142</v>
      </c>
      <c r="AU283" s="227" t="s">
        <v>147</v>
      </c>
      <c r="AY283" s="16" t="s">
        <v>139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6" t="s">
        <v>148</v>
      </c>
      <c r="BK283" s="228">
        <f>ROUND(I283*H283,2)</f>
        <v>0</v>
      </c>
      <c r="BL283" s="16" t="s">
        <v>218</v>
      </c>
      <c r="BM283" s="227" t="s">
        <v>359</v>
      </c>
    </row>
    <row r="284" s="2" customFormat="1">
      <c r="A284" s="37"/>
      <c r="B284" s="38"/>
      <c r="C284" s="39"/>
      <c r="D284" s="229" t="s">
        <v>150</v>
      </c>
      <c r="E284" s="39"/>
      <c r="F284" s="230" t="s">
        <v>358</v>
      </c>
      <c r="G284" s="39"/>
      <c r="H284" s="39"/>
      <c r="I284" s="231"/>
      <c r="J284" s="39"/>
      <c r="K284" s="39"/>
      <c r="L284" s="43"/>
      <c r="M284" s="232"/>
      <c r="N284" s="233"/>
      <c r="O284" s="91"/>
      <c r="P284" s="91"/>
      <c r="Q284" s="91"/>
      <c r="R284" s="91"/>
      <c r="S284" s="91"/>
      <c r="T284" s="92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150</v>
      </c>
      <c r="AU284" s="16" t="s">
        <v>147</v>
      </c>
    </row>
    <row r="285" s="13" customFormat="1">
      <c r="A285" s="13"/>
      <c r="B285" s="234"/>
      <c r="C285" s="235"/>
      <c r="D285" s="229" t="s">
        <v>151</v>
      </c>
      <c r="E285" s="236" t="s">
        <v>1</v>
      </c>
      <c r="F285" s="237" t="s">
        <v>360</v>
      </c>
      <c r="G285" s="235"/>
      <c r="H285" s="238">
        <v>11.039999999999999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151</v>
      </c>
      <c r="AU285" s="244" t="s">
        <v>147</v>
      </c>
      <c r="AV285" s="13" t="s">
        <v>147</v>
      </c>
      <c r="AW285" s="13" t="s">
        <v>30</v>
      </c>
      <c r="AX285" s="13" t="s">
        <v>80</v>
      </c>
      <c r="AY285" s="244" t="s">
        <v>139</v>
      </c>
    </row>
    <row r="286" s="2" customFormat="1" ht="21.75" customHeight="1">
      <c r="A286" s="37"/>
      <c r="B286" s="38"/>
      <c r="C286" s="245" t="s">
        <v>361</v>
      </c>
      <c r="D286" s="245" t="s">
        <v>200</v>
      </c>
      <c r="E286" s="246" t="s">
        <v>352</v>
      </c>
      <c r="F286" s="247" t="s">
        <v>353</v>
      </c>
      <c r="G286" s="248" t="s">
        <v>354</v>
      </c>
      <c r="H286" s="249">
        <v>1.397</v>
      </c>
      <c r="I286" s="250"/>
      <c r="J286" s="251">
        <f>ROUND(I286*H286,2)</f>
        <v>0</v>
      </c>
      <c r="K286" s="252"/>
      <c r="L286" s="253"/>
      <c r="M286" s="254" t="s">
        <v>1</v>
      </c>
      <c r="N286" s="255" t="s">
        <v>41</v>
      </c>
      <c r="O286" s="91"/>
      <c r="P286" s="225">
        <f>O286*H286</f>
        <v>0</v>
      </c>
      <c r="Q286" s="225">
        <v>0.001</v>
      </c>
      <c r="R286" s="225">
        <f>Q286*H286</f>
        <v>0.001397</v>
      </c>
      <c r="S286" s="225">
        <v>0</v>
      </c>
      <c r="T286" s="226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7" t="s">
        <v>292</v>
      </c>
      <c r="AT286" s="227" t="s">
        <v>200</v>
      </c>
      <c r="AU286" s="227" t="s">
        <v>147</v>
      </c>
      <c r="AY286" s="16" t="s">
        <v>139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6" t="s">
        <v>148</v>
      </c>
      <c r="BK286" s="228">
        <f>ROUND(I286*H286,2)</f>
        <v>0</v>
      </c>
      <c r="BL286" s="16" t="s">
        <v>218</v>
      </c>
      <c r="BM286" s="227" t="s">
        <v>362</v>
      </c>
    </row>
    <row r="287" s="2" customFormat="1">
      <c r="A287" s="37"/>
      <c r="B287" s="38"/>
      <c r="C287" s="39"/>
      <c r="D287" s="229" t="s">
        <v>150</v>
      </c>
      <c r="E287" s="39"/>
      <c r="F287" s="230" t="s">
        <v>353</v>
      </c>
      <c r="G287" s="39"/>
      <c r="H287" s="39"/>
      <c r="I287" s="231"/>
      <c r="J287" s="39"/>
      <c r="K287" s="39"/>
      <c r="L287" s="43"/>
      <c r="M287" s="232"/>
      <c r="N287" s="233"/>
      <c r="O287" s="91"/>
      <c r="P287" s="91"/>
      <c r="Q287" s="91"/>
      <c r="R287" s="91"/>
      <c r="S287" s="91"/>
      <c r="T287" s="92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150</v>
      </c>
      <c r="AU287" s="16" t="s">
        <v>147</v>
      </c>
    </row>
    <row r="288" s="13" customFormat="1">
      <c r="A288" s="13"/>
      <c r="B288" s="234"/>
      <c r="C288" s="235"/>
      <c r="D288" s="229" t="s">
        <v>151</v>
      </c>
      <c r="E288" s="236" t="s">
        <v>1</v>
      </c>
      <c r="F288" s="237" t="s">
        <v>363</v>
      </c>
      <c r="G288" s="235"/>
      <c r="H288" s="238">
        <v>1.397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151</v>
      </c>
      <c r="AU288" s="244" t="s">
        <v>147</v>
      </c>
      <c r="AV288" s="13" t="s">
        <v>147</v>
      </c>
      <c r="AW288" s="13" t="s">
        <v>30</v>
      </c>
      <c r="AX288" s="13" t="s">
        <v>80</v>
      </c>
      <c r="AY288" s="244" t="s">
        <v>139</v>
      </c>
    </row>
    <row r="289" s="2" customFormat="1" ht="37.8" customHeight="1">
      <c r="A289" s="37"/>
      <c r="B289" s="38"/>
      <c r="C289" s="215" t="s">
        <v>364</v>
      </c>
      <c r="D289" s="215" t="s">
        <v>142</v>
      </c>
      <c r="E289" s="216" t="s">
        <v>365</v>
      </c>
      <c r="F289" s="217" t="s">
        <v>366</v>
      </c>
      <c r="G289" s="218" t="s">
        <v>196</v>
      </c>
      <c r="H289" s="219">
        <v>9.1999999999999993</v>
      </c>
      <c r="I289" s="220"/>
      <c r="J289" s="221">
        <f>ROUND(I289*H289,2)</f>
        <v>0</v>
      </c>
      <c r="K289" s="222"/>
      <c r="L289" s="43"/>
      <c r="M289" s="223" t="s">
        <v>1</v>
      </c>
      <c r="N289" s="224" t="s">
        <v>41</v>
      </c>
      <c r="O289" s="91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7" t="s">
        <v>218</v>
      </c>
      <c r="AT289" s="227" t="s">
        <v>142</v>
      </c>
      <c r="AU289" s="227" t="s">
        <v>147</v>
      </c>
      <c r="AY289" s="16" t="s">
        <v>139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6" t="s">
        <v>148</v>
      </c>
      <c r="BK289" s="228">
        <f>ROUND(I289*H289,2)</f>
        <v>0</v>
      </c>
      <c r="BL289" s="16" t="s">
        <v>218</v>
      </c>
      <c r="BM289" s="227" t="s">
        <v>367</v>
      </c>
    </row>
    <row r="290" s="2" customFormat="1">
      <c r="A290" s="37"/>
      <c r="B290" s="38"/>
      <c r="C290" s="39"/>
      <c r="D290" s="229" t="s">
        <v>150</v>
      </c>
      <c r="E290" s="39"/>
      <c r="F290" s="230" t="s">
        <v>366</v>
      </c>
      <c r="G290" s="39"/>
      <c r="H290" s="39"/>
      <c r="I290" s="231"/>
      <c r="J290" s="39"/>
      <c r="K290" s="39"/>
      <c r="L290" s="43"/>
      <c r="M290" s="232"/>
      <c r="N290" s="233"/>
      <c r="O290" s="91"/>
      <c r="P290" s="91"/>
      <c r="Q290" s="91"/>
      <c r="R290" s="91"/>
      <c r="S290" s="91"/>
      <c r="T290" s="92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150</v>
      </c>
      <c r="AU290" s="16" t="s">
        <v>147</v>
      </c>
    </row>
    <row r="291" s="13" customFormat="1">
      <c r="A291" s="13"/>
      <c r="B291" s="234"/>
      <c r="C291" s="235"/>
      <c r="D291" s="229" t="s">
        <v>151</v>
      </c>
      <c r="E291" s="236" t="s">
        <v>1</v>
      </c>
      <c r="F291" s="237" t="s">
        <v>368</v>
      </c>
      <c r="G291" s="235"/>
      <c r="H291" s="238">
        <v>9.1999999999999993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151</v>
      </c>
      <c r="AU291" s="244" t="s">
        <v>147</v>
      </c>
      <c r="AV291" s="13" t="s">
        <v>147</v>
      </c>
      <c r="AW291" s="13" t="s">
        <v>30</v>
      </c>
      <c r="AX291" s="13" t="s">
        <v>80</v>
      </c>
      <c r="AY291" s="244" t="s">
        <v>139</v>
      </c>
    </row>
    <row r="292" s="2" customFormat="1" ht="16.5" customHeight="1">
      <c r="A292" s="37"/>
      <c r="B292" s="38"/>
      <c r="C292" s="245" t="s">
        <v>369</v>
      </c>
      <c r="D292" s="245" t="s">
        <v>200</v>
      </c>
      <c r="E292" s="246" t="s">
        <v>370</v>
      </c>
      <c r="F292" s="247" t="s">
        <v>371</v>
      </c>
      <c r="G292" s="248" t="s">
        <v>196</v>
      </c>
      <c r="H292" s="249">
        <v>9.6600000000000001</v>
      </c>
      <c r="I292" s="250"/>
      <c r="J292" s="251">
        <f>ROUND(I292*H292,2)</f>
        <v>0</v>
      </c>
      <c r="K292" s="252"/>
      <c r="L292" s="253"/>
      <c r="M292" s="254" t="s">
        <v>1</v>
      </c>
      <c r="N292" s="255" t="s">
        <v>41</v>
      </c>
      <c r="O292" s="91"/>
      <c r="P292" s="225">
        <f>O292*H292</f>
        <v>0</v>
      </c>
      <c r="Q292" s="225">
        <v>2.0000000000000002E-05</v>
      </c>
      <c r="R292" s="225">
        <f>Q292*H292</f>
        <v>0.00019320000000000001</v>
      </c>
      <c r="S292" s="225">
        <v>0</v>
      </c>
      <c r="T292" s="226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7" t="s">
        <v>292</v>
      </c>
      <c r="AT292" s="227" t="s">
        <v>200</v>
      </c>
      <c r="AU292" s="227" t="s">
        <v>147</v>
      </c>
      <c r="AY292" s="16" t="s">
        <v>139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6" t="s">
        <v>148</v>
      </c>
      <c r="BK292" s="228">
        <f>ROUND(I292*H292,2)</f>
        <v>0</v>
      </c>
      <c r="BL292" s="16" t="s">
        <v>218</v>
      </c>
      <c r="BM292" s="227" t="s">
        <v>372</v>
      </c>
    </row>
    <row r="293" s="2" customFormat="1">
      <c r="A293" s="37"/>
      <c r="B293" s="38"/>
      <c r="C293" s="39"/>
      <c r="D293" s="229" t="s">
        <v>150</v>
      </c>
      <c r="E293" s="39"/>
      <c r="F293" s="230" t="s">
        <v>371</v>
      </c>
      <c r="G293" s="39"/>
      <c r="H293" s="39"/>
      <c r="I293" s="231"/>
      <c r="J293" s="39"/>
      <c r="K293" s="39"/>
      <c r="L293" s="43"/>
      <c r="M293" s="232"/>
      <c r="N293" s="233"/>
      <c r="O293" s="91"/>
      <c r="P293" s="91"/>
      <c r="Q293" s="91"/>
      <c r="R293" s="91"/>
      <c r="S293" s="91"/>
      <c r="T293" s="92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150</v>
      </c>
      <c r="AU293" s="16" t="s">
        <v>147</v>
      </c>
    </row>
    <row r="294" s="13" customFormat="1">
      <c r="A294" s="13"/>
      <c r="B294" s="234"/>
      <c r="C294" s="235"/>
      <c r="D294" s="229" t="s">
        <v>151</v>
      </c>
      <c r="E294" s="236" t="s">
        <v>1</v>
      </c>
      <c r="F294" s="237" t="s">
        <v>373</v>
      </c>
      <c r="G294" s="235"/>
      <c r="H294" s="238">
        <v>9.6600000000000001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151</v>
      </c>
      <c r="AU294" s="244" t="s">
        <v>147</v>
      </c>
      <c r="AV294" s="13" t="s">
        <v>147</v>
      </c>
      <c r="AW294" s="13" t="s">
        <v>30</v>
      </c>
      <c r="AX294" s="13" t="s">
        <v>80</v>
      </c>
      <c r="AY294" s="244" t="s">
        <v>139</v>
      </c>
    </row>
    <row r="295" s="2" customFormat="1" ht="49.05" customHeight="1">
      <c r="A295" s="37"/>
      <c r="B295" s="38"/>
      <c r="C295" s="215" t="s">
        <v>374</v>
      </c>
      <c r="D295" s="215" t="s">
        <v>142</v>
      </c>
      <c r="E295" s="216" t="s">
        <v>375</v>
      </c>
      <c r="F295" s="217" t="s">
        <v>376</v>
      </c>
      <c r="G295" s="218" t="s">
        <v>306</v>
      </c>
      <c r="H295" s="219">
        <v>0.076999999999999999</v>
      </c>
      <c r="I295" s="220"/>
      <c r="J295" s="221">
        <f>ROUND(I295*H295,2)</f>
        <v>0</v>
      </c>
      <c r="K295" s="222"/>
      <c r="L295" s="43"/>
      <c r="M295" s="223" t="s">
        <v>1</v>
      </c>
      <c r="N295" s="224" t="s">
        <v>41</v>
      </c>
      <c r="O295" s="91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7" t="s">
        <v>218</v>
      </c>
      <c r="AT295" s="227" t="s">
        <v>142</v>
      </c>
      <c r="AU295" s="227" t="s">
        <v>147</v>
      </c>
      <c r="AY295" s="16" t="s">
        <v>139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6" t="s">
        <v>148</v>
      </c>
      <c r="BK295" s="228">
        <f>ROUND(I295*H295,2)</f>
        <v>0</v>
      </c>
      <c r="BL295" s="16" t="s">
        <v>218</v>
      </c>
      <c r="BM295" s="227" t="s">
        <v>377</v>
      </c>
    </row>
    <row r="296" s="2" customFormat="1">
      <c r="A296" s="37"/>
      <c r="B296" s="38"/>
      <c r="C296" s="39"/>
      <c r="D296" s="229" t="s">
        <v>150</v>
      </c>
      <c r="E296" s="39"/>
      <c r="F296" s="230" t="s">
        <v>376</v>
      </c>
      <c r="G296" s="39"/>
      <c r="H296" s="39"/>
      <c r="I296" s="231"/>
      <c r="J296" s="39"/>
      <c r="K296" s="39"/>
      <c r="L296" s="43"/>
      <c r="M296" s="232"/>
      <c r="N296" s="233"/>
      <c r="O296" s="91"/>
      <c r="P296" s="91"/>
      <c r="Q296" s="91"/>
      <c r="R296" s="91"/>
      <c r="S296" s="91"/>
      <c r="T296" s="92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150</v>
      </c>
      <c r="AU296" s="16" t="s">
        <v>147</v>
      </c>
    </row>
    <row r="297" s="12" customFormat="1" ht="22.8" customHeight="1">
      <c r="A297" s="12"/>
      <c r="B297" s="199"/>
      <c r="C297" s="200"/>
      <c r="D297" s="201" t="s">
        <v>72</v>
      </c>
      <c r="E297" s="213" t="s">
        <v>378</v>
      </c>
      <c r="F297" s="213" t="s">
        <v>379</v>
      </c>
      <c r="G297" s="200"/>
      <c r="H297" s="200"/>
      <c r="I297" s="203"/>
      <c r="J297" s="214">
        <f>BK297</f>
        <v>0</v>
      </c>
      <c r="K297" s="200"/>
      <c r="L297" s="205"/>
      <c r="M297" s="206"/>
      <c r="N297" s="207"/>
      <c r="O297" s="207"/>
      <c r="P297" s="208">
        <f>SUM(P298:P302)</f>
        <v>0</v>
      </c>
      <c r="Q297" s="207"/>
      <c r="R297" s="208">
        <f>SUM(R298:R302)</f>
        <v>0</v>
      </c>
      <c r="S297" s="207"/>
      <c r="T297" s="209">
        <f>SUM(T298:T302)</f>
        <v>0.14046375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0" t="s">
        <v>147</v>
      </c>
      <c r="AT297" s="211" t="s">
        <v>72</v>
      </c>
      <c r="AU297" s="211" t="s">
        <v>80</v>
      </c>
      <c r="AY297" s="210" t="s">
        <v>139</v>
      </c>
      <c r="BK297" s="212">
        <f>SUM(BK298:BK302)</f>
        <v>0</v>
      </c>
    </row>
    <row r="298" s="2" customFormat="1" ht="49.05" customHeight="1">
      <c r="A298" s="37"/>
      <c r="B298" s="38"/>
      <c r="C298" s="215" t="s">
        <v>380</v>
      </c>
      <c r="D298" s="215" t="s">
        <v>142</v>
      </c>
      <c r="E298" s="216" t="s">
        <v>381</v>
      </c>
      <c r="F298" s="217" t="s">
        <v>382</v>
      </c>
      <c r="G298" s="218" t="s">
        <v>161</v>
      </c>
      <c r="H298" s="219">
        <v>80.265000000000001</v>
      </c>
      <c r="I298" s="220"/>
      <c r="J298" s="221">
        <f>ROUND(I298*H298,2)</f>
        <v>0</v>
      </c>
      <c r="K298" s="222"/>
      <c r="L298" s="43"/>
      <c r="M298" s="223" t="s">
        <v>1</v>
      </c>
      <c r="N298" s="224" t="s">
        <v>41</v>
      </c>
      <c r="O298" s="91"/>
      <c r="P298" s="225">
        <f>O298*H298</f>
        <v>0</v>
      </c>
      <c r="Q298" s="225">
        <v>0</v>
      </c>
      <c r="R298" s="225">
        <f>Q298*H298</f>
        <v>0</v>
      </c>
      <c r="S298" s="225">
        <v>0.00175</v>
      </c>
      <c r="T298" s="226">
        <f>S298*H298</f>
        <v>0.14046375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7" t="s">
        <v>218</v>
      </c>
      <c r="AT298" s="227" t="s">
        <v>142</v>
      </c>
      <c r="AU298" s="227" t="s">
        <v>147</v>
      </c>
      <c r="AY298" s="16" t="s">
        <v>139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6" t="s">
        <v>148</v>
      </c>
      <c r="BK298" s="228">
        <f>ROUND(I298*H298,2)</f>
        <v>0</v>
      </c>
      <c r="BL298" s="16" t="s">
        <v>218</v>
      </c>
      <c r="BM298" s="227" t="s">
        <v>383</v>
      </c>
    </row>
    <row r="299" s="2" customFormat="1">
      <c r="A299" s="37"/>
      <c r="B299" s="38"/>
      <c r="C299" s="39"/>
      <c r="D299" s="229" t="s">
        <v>150</v>
      </c>
      <c r="E299" s="39"/>
      <c r="F299" s="230" t="s">
        <v>382</v>
      </c>
      <c r="G299" s="39"/>
      <c r="H299" s="39"/>
      <c r="I299" s="231"/>
      <c r="J299" s="39"/>
      <c r="K299" s="39"/>
      <c r="L299" s="43"/>
      <c r="M299" s="232"/>
      <c r="N299" s="233"/>
      <c r="O299" s="91"/>
      <c r="P299" s="91"/>
      <c r="Q299" s="91"/>
      <c r="R299" s="91"/>
      <c r="S299" s="91"/>
      <c r="T299" s="92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150</v>
      </c>
      <c r="AU299" s="16" t="s">
        <v>147</v>
      </c>
    </row>
    <row r="300" s="13" customFormat="1">
      <c r="A300" s="13"/>
      <c r="B300" s="234"/>
      <c r="C300" s="235"/>
      <c r="D300" s="229" t="s">
        <v>151</v>
      </c>
      <c r="E300" s="236" t="s">
        <v>1</v>
      </c>
      <c r="F300" s="237" t="s">
        <v>384</v>
      </c>
      <c r="G300" s="235"/>
      <c r="H300" s="238">
        <v>80.265000000000001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151</v>
      </c>
      <c r="AU300" s="244" t="s">
        <v>147</v>
      </c>
      <c r="AV300" s="13" t="s">
        <v>147</v>
      </c>
      <c r="AW300" s="13" t="s">
        <v>30</v>
      </c>
      <c r="AX300" s="13" t="s">
        <v>80</v>
      </c>
      <c r="AY300" s="244" t="s">
        <v>139</v>
      </c>
    </row>
    <row r="301" s="2" customFormat="1" ht="44.25" customHeight="1">
      <c r="A301" s="37"/>
      <c r="B301" s="38"/>
      <c r="C301" s="215" t="s">
        <v>385</v>
      </c>
      <c r="D301" s="215" t="s">
        <v>142</v>
      </c>
      <c r="E301" s="216" t="s">
        <v>386</v>
      </c>
      <c r="F301" s="217" t="s">
        <v>387</v>
      </c>
      <c r="G301" s="218" t="s">
        <v>306</v>
      </c>
      <c r="H301" s="219">
        <v>0.14000000000000001</v>
      </c>
      <c r="I301" s="220"/>
      <c r="J301" s="221">
        <f>ROUND(I301*H301,2)</f>
        <v>0</v>
      </c>
      <c r="K301" s="222"/>
      <c r="L301" s="43"/>
      <c r="M301" s="223" t="s">
        <v>1</v>
      </c>
      <c r="N301" s="224" t="s">
        <v>41</v>
      </c>
      <c r="O301" s="91"/>
      <c r="P301" s="225">
        <f>O301*H301</f>
        <v>0</v>
      </c>
      <c r="Q301" s="225">
        <v>0</v>
      </c>
      <c r="R301" s="225">
        <f>Q301*H301</f>
        <v>0</v>
      </c>
      <c r="S301" s="225">
        <v>0</v>
      </c>
      <c r="T301" s="226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7" t="s">
        <v>218</v>
      </c>
      <c r="AT301" s="227" t="s">
        <v>142</v>
      </c>
      <c r="AU301" s="227" t="s">
        <v>147</v>
      </c>
      <c r="AY301" s="16" t="s">
        <v>139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6" t="s">
        <v>148</v>
      </c>
      <c r="BK301" s="228">
        <f>ROUND(I301*H301,2)</f>
        <v>0</v>
      </c>
      <c r="BL301" s="16" t="s">
        <v>218</v>
      </c>
      <c r="BM301" s="227" t="s">
        <v>388</v>
      </c>
    </row>
    <row r="302" s="2" customFormat="1">
      <c r="A302" s="37"/>
      <c r="B302" s="38"/>
      <c r="C302" s="39"/>
      <c r="D302" s="229" t="s">
        <v>150</v>
      </c>
      <c r="E302" s="39"/>
      <c r="F302" s="230" t="s">
        <v>387</v>
      </c>
      <c r="G302" s="39"/>
      <c r="H302" s="39"/>
      <c r="I302" s="231"/>
      <c r="J302" s="39"/>
      <c r="K302" s="39"/>
      <c r="L302" s="43"/>
      <c r="M302" s="232"/>
      <c r="N302" s="233"/>
      <c r="O302" s="91"/>
      <c r="P302" s="91"/>
      <c r="Q302" s="91"/>
      <c r="R302" s="91"/>
      <c r="S302" s="91"/>
      <c r="T302" s="92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150</v>
      </c>
      <c r="AU302" s="16" t="s">
        <v>147</v>
      </c>
    </row>
    <row r="303" s="12" customFormat="1" ht="22.8" customHeight="1">
      <c r="A303" s="12"/>
      <c r="B303" s="199"/>
      <c r="C303" s="200"/>
      <c r="D303" s="201" t="s">
        <v>72</v>
      </c>
      <c r="E303" s="213" t="s">
        <v>389</v>
      </c>
      <c r="F303" s="213" t="s">
        <v>390</v>
      </c>
      <c r="G303" s="200"/>
      <c r="H303" s="200"/>
      <c r="I303" s="203"/>
      <c r="J303" s="214">
        <f>BK303</f>
        <v>0</v>
      </c>
      <c r="K303" s="200"/>
      <c r="L303" s="205"/>
      <c r="M303" s="206"/>
      <c r="N303" s="207"/>
      <c r="O303" s="207"/>
      <c r="P303" s="208">
        <f>SUM(P304:P333)</f>
        <v>0</v>
      </c>
      <c r="Q303" s="207"/>
      <c r="R303" s="208">
        <f>SUM(R304:R333)</f>
        <v>0.024969999999999999</v>
      </c>
      <c r="S303" s="207"/>
      <c r="T303" s="209">
        <f>SUM(T304:T333)</f>
        <v>0.00042000000000000002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0" t="s">
        <v>147</v>
      </c>
      <c r="AT303" s="211" t="s">
        <v>72</v>
      </c>
      <c r="AU303" s="211" t="s">
        <v>80</v>
      </c>
      <c r="AY303" s="210" t="s">
        <v>139</v>
      </c>
      <c r="BK303" s="212">
        <f>SUM(BK304:BK333)</f>
        <v>0</v>
      </c>
    </row>
    <row r="304" s="2" customFormat="1" ht="24.15" customHeight="1">
      <c r="A304" s="37"/>
      <c r="B304" s="38"/>
      <c r="C304" s="215" t="s">
        <v>391</v>
      </c>
      <c r="D304" s="215" t="s">
        <v>142</v>
      </c>
      <c r="E304" s="216" t="s">
        <v>392</v>
      </c>
      <c r="F304" s="217" t="s">
        <v>393</v>
      </c>
      <c r="G304" s="218" t="s">
        <v>145</v>
      </c>
      <c r="H304" s="219">
        <v>1</v>
      </c>
      <c r="I304" s="220"/>
      <c r="J304" s="221">
        <f>ROUND(I304*H304,2)</f>
        <v>0</v>
      </c>
      <c r="K304" s="222"/>
      <c r="L304" s="43"/>
      <c r="M304" s="223" t="s">
        <v>1</v>
      </c>
      <c r="N304" s="224" t="s">
        <v>41</v>
      </c>
      <c r="O304" s="91"/>
      <c r="P304" s="225">
        <f>O304*H304</f>
        <v>0</v>
      </c>
      <c r="Q304" s="225">
        <v>0.00058</v>
      </c>
      <c r="R304" s="225">
        <f>Q304*H304</f>
        <v>0.00058</v>
      </c>
      <c r="S304" s="225">
        <v>0.00042000000000000002</v>
      </c>
      <c r="T304" s="226">
        <f>S304*H304</f>
        <v>0.00042000000000000002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7" t="s">
        <v>218</v>
      </c>
      <c r="AT304" s="227" t="s">
        <v>142</v>
      </c>
      <c r="AU304" s="227" t="s">
        <v>147</v>
      </c>
      <c r="AY304" s="16" t="s">
        <v>139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6" t="s">
        <v>148</v>
      </c>
      <c r="BK304" s="228">
        <f>ROUND(I304*H304,2)</f>
        <v>0</v>
      </c>
      <c r="BL304" s="16" t="s">
        <v>218</v>
      </c>
      <c r="BM304" s="227" t="s">
        <v>394</v>
      </c>
    </row>
    <row r="305" s="2" customFormat="1">
      <c r="A305" s="37"/>
      <c r="B305" s="38"/>
      <c r="C305" s="39"/>
      <c r="D305" s="229" t="s">
        <v>150</v>
      </c>
      <c r="E305" s="39"/>
      <c r="F305" s="230" t="s">
        <v>393</v>
      </c>
      <c r="G305" s="39"/>
      <c r="H305" s="39"/>
      <c r="I305" s="231"/>
      <c r="J305" s="39"/>
      <c r="K305" s="39"/>
      <c r="L305" s="43"/>
      <c r="M305" s="232"/>
      <c r="N305" s="233"/>
      <c r="O305" s="91"/>
      <c r="P305" s="91"/>
      <c r="Q305" s="91"/>
      <c r="R305" s="91"/>
      <c r="S305" s="91"/>
      <c r="T305" s="92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150</v>
      </c>
      <c r="AU305" s="16" t="s">
        <v>147</v>
      </c>
    </row>
    <row r="306" s="13" customFormat="1">
      <c r="A306" s="13"/>
      <c r="B306" s="234"/>
      <c r="C306" s="235"/>
      <c r="D306" s="229" t="s">
        <v>151</v>
      </c>
      <c r="E306" s="236" t="s">
        <v>1</v>
      </c>
      <c r="F306" s="237" t="s">
        <v>80</v>
      </c>
      <c r="G306" s="235"/>
      <c r="H306" s="238">
        <v>1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151</v>
      </c>
      <c r="AU306" s="244" t="s">
        <v>147</v>
      </c>
      <c r="AV306" s="13" t="s">
        <v>147</v>
      </c>
      <c r="AW306" s="13" t="s">
        <v>30</v>
      </c>
      <c r="AX306" s="13" t="s">
        <v>80</v>
      </c>
      <c r="AY306" s="244" t="s">
        <v>139</v>
      </c>
    </row>
    <row r="307" s="2" customFormat="1" ht="21.75" customHeight="1">
      <c r="A307" s="37"/>
      <c r="B307" s="38"/>
      <c r="C307" s="215" t="s">
        <v>395</v>
      </c>
      <c r="D307" s="215" t="s">
        <v>142</v>
      </c>
      <c r="E307" s="216" t="s">
        <v>396</v>
      </c>
      <c r="F307" s="217" t="s">
        <v>397</v>
      </c>
      <c r="G307" s="218" t="s">
        <v>196</v>
      </c>
      <c r="H307" s="219">
        <v>4</v>
      </c>
      <c r="I307" s="220"/>
      <c r="J307" s="221">
        <f>ROUND(I307*H307,2)</f>
        <v>0</v>
      </c>
      <c r="K307" s="222"/>
      <c r="L307" s="43"/>
      <c r="M307" s="223" t="s">
        <v>1</v>
      </c>
      <c r="N307" s="224" t="s">
        <v>41</v>
      </c>
      <c r="O307" s="91"/>
      <c r="P307" s="225">
        <f>O307*H307</f>
        <v>0</v>
      </c>
      <c r="Q307" s="225">
        <v>0.00142</v>
      </c>
      <c r="R307" s="225">
        <f>Q307*H307</f>
        <v>0.0056800000000000002</v>
      </c>
      <c r="S307" s="225">
        <v>0</v>
      </c>
      <c r="T307" s="226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7" t="s">
        <v>218</v>
      </c>
      <c r="AT307" s="227" t="s">
        <v>142</v>
      </c>
      <c r="AU307" s="227" t="s">
        <v>147</v>
      </c>
      <c r="AY307" s="16" t="s">
        <v>139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6" t="s">
        <v>148</v>
      </c>
      <c r="BK307" s="228">
        <f>ROUND(I307*H307,2)</f>
        <v>0</v>
      </c>
      <c r="BL307" s="16" t="s">
        <v>218</v>
      </c>
      <c r="BM307" s="227" t="s">
        <v>398</v>
      </c>
    </row>
    <row r="308" s="2" customFormat="1">
      <c r="A308" s="37"/>
      <c r="B308" s="38"/>
      <c r="C308" s="39"/>
      <c r="D308" s="229" t="s">
        <v>150</v>
      </c>
      <c r="E308" s="39"/>
      <c r="F308" s="230" t="s">
        <v>397</v>
      </c>
      <c r="G308" s="39"/>
      <c r="H308" s="39"/>
      <c r="I308" s="231"/>
      <c r="J308" s="39"/>
      <c r="K308" s="39"/>
      <c r="L308" s="43"/>
      <c r="M308" s="232"/>
      <c r="N308" s="233"/>
      <c r="O308" s="91"/>
      <c r="P308" s="91"/>
      <c r="Q308" s="91"/>
      <c r="R308" s="91"/>
      <c r="S308" s="91"/>
      <c r="T308" s="92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150</v>
      </c>
      <c r="AU308" s="16" t="s">
        <v>147</v>
      </c>
    </row>
    <row r="309" s="13" customFormat="1">
      <c r="A309" s="13"/>
      <c r="B309" s="234"/>
      <c r="C309" s="235"/>
      <c r="D309" s="229" t="s">
        <v>151</v>
      </c>
      <c r="E309" s="236" t="s">
        <v>1</v>
      </c>
      <c r="F309" s="237" t="s">
        <v>146</v>
      </c>
      <c r="G309" s="235"/>
      <c r="H309" s="238">
        <v>4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151</v>
      </c>
      <c r="AU309" s="244" t="s">
        <v>147</v>
      </c>
      <c r="AV309" s="13" t="s">
        <v>147</v>
      </c>
      <c r="AW309" s="13" t="s">
        <v>30</v>
      </c>
      <c r="AX309" s="13" t="s">
        <v>80</v>
      </c>
      <c r="AY309" s="244" t="s">
        <v>139</v>
      </c>
    </row>
    <row r="310" s="2" customFormat="1" ht="24.15" customHeight="1">
      <c r="A310" s="37"/>
      <c r="B310" s="38"/>
      <c r="C310" s="215" t="s">
        <v>399</v>
      </c>
      <c r="D310" s="215" t="s">
        <v>142</v>
      </c>
      <c r="E310" s="216" t="s">
        <v>400</v>
      </c>
      <c r="F310" s="217" t="s">
        <v>401</v>
      </c>
      <c r="G310" s="218" t="s">
        <v>196</v>
      </c>
      <c r="H310" s="219">
        <v>3</v>
      </c>
      <c r="I310" s="220"/>
      <c r="J310" s="221">
        <f>ROUND(I310*H310,2)</f>
        <v>0</v>
      </c>
      <c r="K310" s="222"/>
      <c r="L310" s="43"/>
      <c r="M310" s="223" t="s">
        <v>1</v>
      </c>
      <c r="N310" s="224" t="s">
        <v>41</v>
      </c>
      <c r="O310" s="91"/>
      <c r="P310" s="225">
        <f>O310*H310</f>
        <v>0</v>
      </c>
      <c r="Q310" s="225">
        <v>0.00036000000000000002</v>
      </c>
      <c r="R310" s="225">
        <f>Q310*H310</f>
        <v>0.00108</v>
      </c>
      <c r="S310" s="225">
        <v>0</v>
      </c>
      <c r="T310" s="226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7" t="s">
        <v>218</v>
      </c>
      <c r="AT310" s="227" t="s">
        <v>142</v>
      </c>
      <c r="AU310" s="227" t="s">
        <v>147</v>
      </c>
      <c r="AY310" s="16" t="s">
        <v>139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6" t="s">
        <v>148</v>
      </c>
      <c r="BK310" s="228">
        <f>ROUND(I310*H310,2)</f>
        <v>0</v>
      </c>
      <c r="BL310" s="16" t="s">
        <v>218</v>
      </c>
      <c r="BM310" s="227" t="s">
        <v>402</v>
      </c>
    </row>
    <row r="311" s="2" customFormat="1">
      <c r="A311" s="37"/>
      <c r="B311" s="38"/>
      <c r="C311" s="39"/>
      <c r="D311" s="229" t="s">
        <v>150</v>
      </c>
      <c r="E311" s="39"/>
      <c r="F311" s="230" t="s">
        <v>401</v>
      </c>
      <c r="G311" s="39"/>
      <c r="H311" s="39"/>
      <c r="I311" s="231"/>
      <c r="J311" s="39"/>
      <c r="K311" s="39"/>
      <c r="L311" s="43"/>
      <c r="M311" s="232"/>
      <c r="N311" s="233"/>
      <c r="O311" s="91"/>
      <c r="P311" s="91"/>
      <c r="Q311" s="91"/>
      <c r="R311" s="91"/>
      <c r="S311" s="91"/>
      <c r="T311" s="92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150</v>
      </c>
      <c r="AU311" s="16" t="s">
        <v>147</v>
      </c>
    </row>
    <row r="312" s="13" customFormat="1">
      <c r="A312" s="13"/>
      <c r="B312" s="234"/>
      <c r="C312" s="235"/>
      <c r="D312" s="229" t="s">
        <v>151</v>
      </c>
      <c r="E312" s="236" t="s">
        <v>1</v>
      </c>
      <c r="F312" s="237" t="s">
        <v>140</v>
      </c>
      <c r="G312" s="235"/>
      <c r="H312" s="238">
        <v>3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151</v>
      </c>
      <c r="AU312" s="244" t="s">
        <v>147</v>
      </c>
      <c r="AV312" s="13" t="s">
        <v>147</v>
      </c>
      <c r="AW312" s="13" t="s">
        <v>30</v>
      </c>
      <c r="AX312" s="13" t="s">
        <v>80</v>
      </c>
      <c r="AY312" s="244" t="s">
        <v>139</v>
      </c>
    </row>
    <row r="313" s="2" customFormat="1" ht="24.15" customHeight="1">
      <c r="A313" s="37"/>
      <c r="B313" s="38"/>
      <c r="C313" s="215" t="s">
        <v>403</v>
      </c>
      <c r="D313" s="215" t="s">
        <v>142</v>
      </c>
      <c r="E313" s="216" t="s">
        <v>404</v>
      </c>
      <c r="F313" s="217" t="s">
        <v>405</v>
      </c>
      <c r="G313" s="218" t="s">
        <v>196</v>
      </c>
      <c r="H313" s="219">
        <v>6</v>
      </c>
      <c r="I313" s="220"/>
      <c r="J313" s="221">
        <f>ROUND(I313*H313,2)</f>
        <v>0</v>
      </c>
      <c r="K313" s="222"/>
      <c r="L313" s="43"/>
      <c r="M313" s="223" t="s">
        <v>1</v>
      </c>
      <c r="N313" s="224" t="s">
        <v>41</v>
      </c>
      <c r="O313" s="91"/>
      <c r="P313" s="225">
        <f>O313*H313</f>
        <v>0</v>
      </c>
      <c r="Q313" s="225">
        <v>0.00046999999999999999</v>
      </c>
      <c r="R313" s="225">
        <f>Q313*H313</f>
        <v>0.00282</v>
      </c>
      <c r="S313" s="225">
        <v>0</v>
      </c>
      <c r="T313" s="226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7" t="s">
        <v>218</v>
      </c>
      <c r="AT313" s="227" t="s">
        <v>142</v>
      </c>
      <c r="AU313" s="227" t="s">
        <v>147</v>
      </c>
      <c r="AY313" s="16" t="s">
        <v>139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6" t="s">
        <v>148</v>
      </c>
      <c r="BK313" s="228">
        <f>ROUND(I313*H313,2)</f>
        <v>0</v>
      </c>
      <c r="BL313" s="16" t="s">
        <v>218</v>
      </c>
      <c r="BM313" s="227" t="s">
        <v>406</v>
      </c>
    </row>
    <row r="314" s="2" customFormat="1">
      <c r="A314" s="37"/>
      <c r="B314" s="38"/>
      <c r="C314" s="39"/>
      <c r="D314" s="229" t="s">
        <v>150</v>
      </c>
      <c r="E314" s="39"/>
      <c r="F314" s="230" t="s">
        <v>405</v>
      </c>
      <c r="G314" s="39"/>
      <c r="H314" s="39"/>
      <c r="I314" s="231"/>
      <c r="J314" s="39"/>
      <c r="K314" s="39"/>
      <c r="L314" s="43"/>
      <c r="M314" s="232"/>
      <c r="N314" s="233"/>
      <c r="O314" s="91"/>
      <c r="P314" s="91"/>
      <c r="Q314" s="91"/>
      <c r="R314" s="91"/>
      <c r="S314" s="91"/>
      <c r="T314" s="92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150</v>
      </c>
      <c r="AU314" s="16" t="s">
        <v>147</v>
      </c>
    </row>
    <row r="315" s="13" customFormat="1">
      <c r="A315" s="13"/>
      <c r="B315" s="234"/>
      <c r="C315" s="235"/>
      <c r="D315" s="229" t="s">
        <v>151</v>
      </c>
      <c r="E315" s="236" t="s">
        <v>1</v>
      </c>
      <c r="F315" s="237" t="s">
        <v>164</v>
      </c>
      <c r="G315" s="235"/>
      <c r="H315" s="238">
        <v>6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151</v>
      </c>
      <c r="AU315" s="244" t="s">
        <v>147</v>
      </c>
      <c r="AV315" s="13" t="s">
        <v>147</v>
      </c>
      <c r="AW315" s="13" t="s">
        <v>30</v>
      </c>
      <c r="AX315" s="13" t="s">
        <v>80</v>
      </c>
      <c r="AY315" s="244" t="s">
        <v>139</v>
      </c>
    </row>
    <row r="316" s="2" customFormat="1" ht="21.75" customHeight="1">
      <c r="A316" s="37"/>
      <c r="B316" s="38"/>
      <c r="C316" s="215" t="s">
        <v>407</v>
      </c>
      <c r="D316" s="215" t="s">
        <v>142</v>
      </c>
      <c r="E316" s="216" t="s">
        <v>408</v>
      </c>
      <c r="F316" s="217" t="s">
        <v>409</v>
      </c>
      <c r="G316" s="218" t="s">
        <v>196</v>
      </c>
      <c r="H316" s="219">
        <v>6</v>
      </c>
      <c r="I316" s="220"/>
      <c r="J316" s="221">
        <f>ROUND(I316*H316,2)</f>
        <v>0</v>
      </c>
      <c r="K316" s="222"/>
      <c r="L316" s="43"/>
      <c r="M316" s="223" t="s">
        <v>1</v>
      </c>
      <c r="N316" s="224" t="s">
        <v>41</v>
      </c>
      <c r="O316" s="91"/>
      <c r="P316" s="225">
        <f>O316*H316</f>
        <v>0</v>
      </c>
      <c r="Q316" s="225">
        <v>0.0015</v>
      </c>
      <c r="R316" s="225">
        <f>Q316*H316</f>
        <v>0.0090000000000000011</v>
      </c>
      <c r="S316" s="225">
        <v>0</v>
      </c>
      <c r="T316" s="226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7" t="s">
        <v>218</v>
      </c>
      <c r="AT316" s="227" t="s">
        <v>142</v>
      </c>
      <c r="AU316" s="227" t="s">
        <v>147</v>
      </c>
      <c r="AY316" s="16" t="s">
        <v>139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6" t="s">
        <v>148</v>
      </c>
      <c r="BK316" s="228">
        <f>ROUND(I316*H316,2)</f>
        <v>0</v>
      </c>
      <c r="BL316" s="16" t="s">
        <v>218</v>
      </c>
      <c r="BM316" s="227" t="s">
        <v>410</v>
      </c>
    </row>
    <row r="317" s="2" customFormat="1">
      <c r="A317" s="37"/>
      <c r="B317" s="38"/>
      <c r="C317" s="39"/>
      <c r="D317" s="229" t="s">
        <v>150</v>
      </c>
      <c r="E317" s="39"/>
      <c r="F317" s="230" t="s">
        <v>409</v>
      </c>
      <c r="G317" s="39"/>
      <c r="H317" s="39"/>
      <c r="I317" s="231"/>
      <c r="J317" s="39"/>
      <c r="K317" s="39"/>
      <c r="L317" s="43"/>
      <c r="M317" s="232"/>
      <c r="N317" s="233"/>
      <c r="O317" s="91"/>
      <c r="P317" s="91"/>
      <c r="Q317" s="91"/>
      <c r="R317" s="91"/>
      <c r="S317" s="91"/>
      <c r="T317" s="92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150</v>
      </c>
      <c r="AU317" s="16" t="s">
        <v>147</v>
      </c>
    </row>
    <row r="318" s="13" customFormat="1">
      <c r="A318" s="13"/>
      <c r="B318" s="234"/>
      <c r="C318" s="235"/>
      <c r="D318" s="229" t="s">
        <v>151</v>
      </c>
      <c r="E318" s="236" t="s">
        <v>1</v>
      </c>
      <c r="F318" s="237" t="s">
        <v>164</v>
      </c>
      <c r="G318" s="235"/>
      <c r="H318" s="238">
        <v>6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151</v>
      </c>
      <c r="AU318" s="244" t="s">
        <v>147</v>
      </c>
      <c r="AV318" s="13" t="s">
        <v>147</v>
      </c>
      <c r="AW318" s="13" t="s">
        <v>30</v>
      </c>
      <c r="AX318" s="13" t="s">
        <v>80</v>
      </c>
      <c r="AY318" s="244" t="s">
        <v>139</v>
      </c>
    </row>
    <row r="319" s="2" customFormat="1" ht="24.15" customHeight="1">
      <c r="A319" s="37"/>
      <c r="B319" s="38"/>
      <c r="C319" s="215" t="s">
        <v>411</v>
      </c>
      <c r="D319" s="215" t="s">
        <v>142</v>
      </c>
      <c r="E319" s="216" t="s">
        <v>412</v>
      </c>
      <c r="F319" s="217" t="s">
        <v>413</v>
      </c>
      <c r="G319" s="218" t="s">
        <v>145</v>
      </c>
      <c r="H319" s="219">
        <v>1</v>
      </c>
      <c r="I319" s="220"/>
      <c r="J319" s="221">
        <f>ROUND(I319*H319,2)</f>
        <v>0</v>
      </c>
      <c r="K319" s="222"/>
      <c r="L319" s="43"/>
      <c r="M319" s="223" t="s">
        <v>1</v>
      </c>
      <c r="N319" s="224" t="s">
        <v>41</v>
      </c>
      <c r="O319" s="91"/>
      <c r="P319" s="225">
        <f>O319*H319</f>
        <v>0</v>
      </c>
      <c r="Q319" s="225">
        <v>0</v>
      </c>
      <c r="R319" s="225">
        <f>Q319*H319</f>
        <v>0</v>
      </c>
      <c r="S319" s="225">
        <v>0</v>
      </c>
      <c r="T319" s="226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7" t="s">
        <v>218</v>
      </c>
      <c r="AT319" s="227" t="s">
        <v>142</v>
      </c>
      <c r="AU319" s="227" t="s">
        <v>147</v>
      </c>
      <c r="AY319" s="16" t="s">
        <v>139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6" t="s">
        <v>148</v>
      </c>
      <c r="BK319" s="228">
        <f>ROUND(I319*H319,2)</f>
        <v>0</v>
      </c>
      <c r="BL319" s="16" t="s">
        <v>218</v>
      </c>
      <c r="BM319" s="227" t="s">
        <v>414</v>
      </c>
    </row>
    <row r="320" s="2" customFormat="1">
      <c r="A320" s="37"/>
      <c r="B320" s="38"/>
      <c r="C320" s="39"/>
      <c r="D320" s="229" t="s">
        <v>150</v>
      </c>
      <c r="E320" s="39"/>
      <c r="F320" s="230" t="s">
        <v>413</v>
      </c>
      <c r="G320" s="39"/>
      <c r="H320" s="39"/>
      <c r="I320" s="231"/>
      <c r="J320" s="39"/>
      <c r="K320" s="39"/>
      <c r="L320" s="43"/>
      <c r="M320" s="232"/>
      <c r="N320" s="233"/>
      <c r="O320" s="91"/>
      <c r="P320" s="91"/>
      <c r="Q320" s="91"/>
      <c r="R320" s="91"/>
      <c r="S320" s="91"/>
      <c r="T320" s="92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150</v>
      </c>
      <c r="AU320" s="16" t="s">
        <v>147</v>
      </c>
    </row>
    <row r="321" s="2" customFormat="1" ht="24.15" customHeight="1">
      <c r="A321" s="37"/>
      <c r="B321" s="38"/>
      <c r="C321" s="215" t="s">
        <v>415</v>
      </c>
      <c r="D321" s="215" t="s">
        <v>142</v>
      </c>
      <c r="E321" s="216" t="s">
        <v>416</v>
      </c>
      <c r="F321" s="217" t="s">
        <v>417</v>
      </c>
      <c r="G321" s="218" t="s">
        <v>145</v>
      </c>
      <c r="H321" s="219">
        <v>1</v>
      </c>
      <c r="I321" s="220"/>
      <c r="J321" s="221">
        <f>ROUND(I321*H321,2)</f>
        <v>0</v>
      </c>
      <c r="K321" s="222"/>
      <c r="L321" s="43"/>
      <c r="M321" s="223" t="s">
        <v>1</v>
      </c>
      <c r="N321" s="224" t="s">
        <v>41</v>
      </c>
      <c r="O321" s="91"/>
      <c r="P321" s="225">
        <f>O321*H321</f>
        <v>0</v>
      </c>
      <c r="Q321" s="225">
        <v>0</v>
      </c>
      <c r="R321" s="225">
        <f>Q321*H321</f>
        <v>0</v>
      </c>
      <c r="S321" s="225">
        <v>0</v>
      </c>
      <c r="T321" s="226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7" t="s">
        <v>218</v>
      </c>
      <c r="AT321" s="227" t="s">
        <v>142</v>
      </c>
      <c r="AU321" s="227" t="s">
        <v>147</v>
      </c>
      <c r="AY321" s="16" t="s">
        <v>139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6" t="s">
        <v>148</v>
      </c>
      <c r="BK321" s="228">
        <f>ROUND(I321*H321,2)</f>
        <v>0</v>
      </c>
      <c r="BL321" s="16" t="s">
        <v>218</v>
      </c>
      <c r="BM321" s="227" t="s">
        <v>418</v>
      </c>
    </row>
    <row r="322" s="2" customFormat="1">
      <c r="A322" s="37"/>
      <c r="B322" s="38"/>
      <c r="C322" s="39"/>
      <c r="D322" s="229" t="s">
        <v>150</v>
      </c>
      <c r="E322" s="39"/>
      <c r="F322" s="230" t="s">
        <v>417</v>
      </c>
      <c r="G322" s="39"/>
      <c r="H322" s="39"/>
      <c r="I322" s="231"/>
      <c r="J322" s="39"/>
      <c r="K322" s="39"/>
      <c r="L322" s="43"/>
      <c r="M322" s="232"/>
      <c r="N322" s="233"/>
      <c r="O322" s="91"/>
      <c r="P322" s="91"/>
      <c r="Q322" s="91"/>
      <c r="R322" s="91"/>
      <c r="S322" s="91"/>
      <c r="T322" s="92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150</v>
      </c>
      <c r="AU322" s="16" t="s">
        <v>147</v>
      </c>
    </row>
    <row r="323" s="2" customFormat="1" ht="24.15" customHeight="1">
      <c r="A323" s="37"/>
      <c r="B323" s="38"/>
      <c r="C323" s="215" t="s">
        <v>419</v>
      </c>
      <c r="D323" s="215" t="s">
        <v>142</v>
      </c>
      <c r="E323" s="216" t="s">
        <v>420</v>
      </c>
      <c r="F323" s="217" t="s">
        <v>421</v>
      </c>
      <c r="G323" s="218" t="s">
        <v>145</v>
      </c>
      <c r="H323" s="219">
        <v>1</v>
      </c>
      <c r="I323" s="220"/>
      <c r="J323" s="221">
        <f>ROUND(I323*H323,2)</f>
        <v>0</v>
      </c>
      <c r="K323" s="222"/>
      <c r="L323" s="43"/>
      <c r="M323" s="223" t="s">
        <v>1</v>
      </c>
      <c r="N323" s="224" t="s">
        <v>41</v>
      </c>
      <c r="O323" s="91"/>
      <c r="P323" s="225">
        <f>O323*H323</f>
        <v>0</v>
      </c>
      <c r="Q323" s="225">
        <v>0</v>
      </c>
      <c r="R323" s="225">
        <f>Q323*H323</f>
        <v>0</v>
      </c>
      <c r="S323" s="225">
        <v>0</v>
      </c>
      <c r="T323" s="22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7" t="s">
        <v>218</v>
      </c>
      <c r="AT323" s="227" t="s">
        <v>142</v>
      </c>
      <c r="AU323" s="227" t="s">
        <v>147</v>
      </c>
      <c r="AY323" s="16" t="s">
        <v>139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16" t="s">
        <v>148</v>
      </c>
      <c r="BK323" s="228">
        <f>ROUND(I323*H323,2)</f>
        <v>0</v>
      </c>
      <c r="BL323" s="16" t="s">
        <v>218</v>
      </c>
      <c r="BM323" s="227" t="s">
        <v>422</v>
      </c>
    </row>
    <row r="324" s="2" customFormat="1">
      <c r="A324" s="37"/>
      <c r="B324" s="38"/>
      <c r="C324" s="39"/>
      <c r="D324" s="229" t="s">
        <v>150</v>
      </c>
      <c r="E324" s="39"/>
      <c r="F324" s="230" t="s">
        <v>421</v>
      </c>
      <c r="G324" s="39"/>
      <c r="H324" s="39"/>
      <c r="I324" s="231"/>
      <c r="J324" s="39"/>
      <c r="K324" s="39"/>
      <c r="L324" s="43"/>
      <c r="M324" s="232"/>
      <c r="N324" s="233"/>
      <c r="O324" s="91"/>
      <c r="P324" s="91"/>
      <c r="Q324" s="91"/>
      <c r="R324" s="91"/>
      <c r="S324" s="91"/>
      <c r="T324" s="92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150</v>
      </c>
      <c r="AU324" s="16" t="s">
        <v>147</v>
      </c>
    </row>
    <row r="325" s="2" customFormat="1" ht="21.75" customHeight="1">
      <c r="A325" s="37"/>
      <c r="B325" s="38"/>
      <c r="C325" s="215" t="s">
        <v>423</v>
      </c>
      <c r="D325" s="215" t="s">
        <v>142</v>
      </c>
      <c r="E325" s="216" t="s">
        <v>424</v>
      </c>
      <c r="F325" s="217" t="s">
        <v>425</v>
      </c>
      <c r="G325" s="218" t="s">
        <v>145</v>
      </c>
      <c r="H325" s="219">
        <v>1</v>
      </c>
      <c r="I325" s="220"/>
      <c r="J325" s="221">
        <f>ROUND(I325*H325,2)</f>
        <v>0</v>
      </c>
      <c r="K325" s="222"/>
      <c r="L325" s="43"/>
      <c r="M325" s="223" t="s">
        <v>1</v>
      </c>
      <c r="N325" s="224" t="s">
        <v>41</v>
      </c>
      <c r="O325" s="91"/>
      <c r="P325" s="225">
        <f>O325*H325</f>
        <v>0</v>
      </c>
      <c r="Q325" s="225">
        <v>0.00076999999999999996</v>
      </c>
      <c r="R325" s="225">
        <f>Q325*H325</f>
        <v>0.00076999999999999996</v>
      </c>
      <c r="S325" s="225">
        <v>0</v>
      </c>
      <c r="T325" s="22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7" t="s">
        <v>218</v>
      </c>
      <c r="AT325" s="227" t="s">
        <v>142</v>
      </c>
      <c r="AU325" s="227" t="s">
        <v>147</v>
      </c>
      <c r="AY325" s="16" t="s">
        <v>139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6" t="s">
        <v>148</v>
      </c>
      <c r="BK325" s="228">
        <f>ROUND(I325*H325,2)</f>
        <v>0</v>
      </c>
      <c r="BL325" s="16" t="s">
        <v>218</v>
      </c>
      <c r="BM325" s="227" t="s">
        <v>426</v>
      </c>
    </row>
    <row r="326" s="2" customFormat="1">
      <c r="A326" s="37"/>
      <c r="B326" s="38"/>
      <c r="C326" s="39"/>
      <c r="D326" s="229" t="s">
        <v>150</v>
      </c>
      <c r="E326" s="39"/>
      <c r="F326" s="230" t="s">
        <v>425</v>
      </c>
      <c r="G326" s="39"/>
      <c r="H326" s="39"/>
      <c r="I326" s="231"/>
      <c r="J326" s="39"/>
      <c r="K326" s="39"/>
      <c r="L326" s="43"/>
      <c r="M326" s="232"/>
      <c r="N326" s="233"/>
      <c r="O326" s="91"/>
      <c r="P326" s="91"/>
      <c r="Q326" s="91"/>
      <c r="R326" s="91"/>
      <c r="S326" s="91"/>
      <c r="T326" s="92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150</v>
      </c>
      <c r="AU326" s="16" t="s">
        <v>147</v>
      </c>
    </row>
    <row r="327" s="13" customFormat="1">
      <c r="A327" s="13"/>
      <c r="B327" s="234"/>
      <c r="C327" s="235"/>
      <c r="D327" s="229" t="s">
        <v>151</v>
      </c>
      <c r="E327" s="236" t="s">
        <v>1</v>
      </c>
      <c r="F327" s="237" t="s">
        <v>80</v>
      </c>
      <c r="G327" s="235"/>
      <c r="H327" s="238">
        <v>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151</v>
      </c>
      <c r="AU327" s="244" t="s">
        <v>147</v>
      </c>
      <c r="AV327" s="13" t="s">
        <v>147</v>
      </c>
      <c r="AW327" s="13" t="s">
        <v>30</v>
      </c>
      <c r="AX327" s="13" t="s">
        <v>80</v>
      </c>
      <c r="AY327" s="244" t="s">
        <v>139</v>
      </c>
    </row>
    <row r="328" s="2" customFormat="1" ht="24.15" customHeight="1">
      <c r="A328" s="37"/>
      <c r="B328" s="38"/>
      <c r="C328" s="215" t="s">
        <v>427</v>
      </c>
      <c r="D328" s="215" t="s">
        <v>142</v>
      </c>
      <c r="E328" s="216" t="s">
        <v>428</v>
      </c>
      <c r="F328" s="217" t="s">
        <v>429</v>
      </c>
      <c r="G328" s="218" t="s">
        <v>145</v>
      </c>
      <c r="H328" s="219">
        <v>1</v>
      </c>
      <c r="I328" s="220"/>
      <c r="J328" s="221">
        <f>ROUND(I328*H328,2)</f>
        <v>0</v>
      </c>
      <c r="K328" s="222"/>
      <c r="L328" s="43"/>
      <c r="M328" s="223" t="s">
        <v>1</v>
      </c>
      <c r="N328" s="224" t="s">
        <v>41</v>
      </c>
      <c r="O328" s="91"/>
      <c r="P328" s="225">
        <f>O328*H328</f>
        <v>0</v>
      </c>
      <c r="Q328" s="225">
        <v>0.0050400000000000002</v>
      </c>
      <c r="R328" s="225">
        <f>Q328*H328</f>
        <v>0.0050400000000000002</v>
      </c>
      <c r="S328" s="225">
        <v>0</v>
      </c>
      <c r="T328" s="226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7" t="s">
        <v>218</v>
      </c>
      <c r="AT328" s="227" t="s">
        <v>142</v>
      </c>
      <c r="AU328" s="227" t="s">
        <v>147</v>
      </c>
      <c r="AY328" s="16" t="s">
        <v>139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6" t="s">
        <v>148</v>
      </c>
      <c r="BK328" s="228">
        <f>ROUND(I328*H328,2)</f>
        <v>0</v>
      </c>
      <c r="BL328" s="16" t="s">
        <v>218</v>
      </c>
      <c r="BM328" s="227" t="s">
        <v>430</v>
      </c>
    </row>
    <row r="329" s="2" customFormat="1">
      <c r="A329" s="37"/>
      <c r="B329" s="38"/>
      <c r="C329" s="39"/>
      <c r="D329" s="229" t="s">
        <v>150</v>
      </c>
      <c r="E329" s="39"/>
      <c r="F329" s="230" t="s">
        <v>429</v>
      </c>
      <c r="G329" s="39"/>
      <c r="H329" s="39"/>
      <c r="I329" s="231"/>
      <c r="J329" s="39"/>
      <c r="K329" s="39"/>
      <c r="L329" s="43"/>
      <c r="M329" s="232"/>
      <c r="N329" s="233"/>
      <c r="O329" s="91"/>
      <c r="P329" s="91"/>
      <c r="Q329" s="91"/>
      <c r="R329" s="91"/>
      <c r="S329" s="91"/>
      <c r="T329" s="92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150</v>
      </c>
      <c r="AU329" s="16" t="s">
        <v>147</v>
      </c>
    </row>
    <row r="330" s="2" customFormat="1" ht="44.25" customHeight="1">
      <c r="A330" s="37"/>
      <c r="B330" s="38"/>
      <c r="C330" s="215" t="s">
        <v>431</v>
      </c>
      <c r="D330" s="215" t="s">
        <v>142</v>
      </c>
      <c r="E330" s="216" t="s">
        <v>432</v>
      </c>
      <c r="F330" s="217" t="s">
        <v>433</v>
      </c>
      <c r="G330" s="218" t="s">
        <v>306</v>
      </c>
      <c r="H330" s="219">
        <v>0.025000000000000001</v>
      </c>
      <c r="I330" s="220"/>
      <c r="J330" s="221">
        <f>ROUND(I330*H330,2)</f>
        <v>0</v>
      </c>
      <c r="K330" s="222"/>
      <c r="L330" s="43"/>
      <c r="M330" s="223" t="s">
        <v>1</v>
      </c>
      <c r="N330" s="224" t="s">
        <v>41</v>
      </c>
      <c r="O330" s="91"/>
      <c r="P330" s="225">
        <f>O330*H330</f>
        <v>0</v>
      </c>
      <c r="Q330" s="225">
        <v>0</v>
      </c>
      <c r="R330" s="225">
        <f>Q330*H330</f>
        <v>0</v>
      </c>
      <c r="S330" s="225">
        <v>0</v>
      </c>
      <c r="T330" s="226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7" t="s">
        <v>218</v>
      </c>
      <c r="AT330" s="227" t="s">
        <v>142</v>
      </c>
      <c r="AU330" s="227" t="s">
        <v>147</v>
      </c>
      <c r="AY330" s="16" t="s">
        <v>139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6" t="s">
        <v>148</v>
      </c>
      <c r="BK330" s="228">
        <f>ROUND(I330*H330,2)</f>
        <v>0</v>
      </c>
      <c r="BL330" s="16" t="s">
        <v>218</v>
      </c>
      <c r="BM330" s="227" t="s">
        <v>434</v>
      </c>
    </row>
    <row r="331" s="2" customFormat="1">
      <c r="A331" s="37"/>
      <c r="B331" s="38"/>
      <c r="C331" s="39"/>
      <c r="D331" s="229" t="s">
        <v>150</v>
      </c>
      <c r="E331" s="39"/>
      <c r="F331" s="230" t="s">
        <v>433</v>
      </c>
      <c r="G331" s="39"/>
      <c r="H331" s="39"/>
      <c r="I331" s="231"/>
      <c r="J331" s="39"/>
      <c r="K331" s="39"/>
      <c r="L331" s="43"/>
      <c r="M331" s="232"/>
      <c r="N331" s="233"/>
      <c r="O331" s="91"/>
      <c r="P331" s="91"/>
      <c r="Q331" s="91"/>
      <c r="R331" s="91"/>
      <c r="S331" s="91"/>
      <c r="T331" s="92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150</v>
      </c>
      <c r="AU331" s="16" t="s">
        <v>147</v>
      </c>
    </row>
    <row r="332" s="2" customFormat="1" ht="49.05" customHeight="1">
      <c r="A332" s="37"/>
      <c r="B332" s="38"/>
      <c r="C332" s="215" t="s">
        <v>435</v>
      </c>
      <c r="D332" s="215" t="s">
        <v>142</v>
      </c>
      <c r="E332" s="216" t="s">
        <v>436</v>
      </c>
      <c r="F332" s="217" t="s">
        <v>437</v>
      </c>
      <c r="G332" s="218" t="s">
        <v>306</v>
      </c>
      <c r="H332" s="219">
        <v>0.025000000000000001</v>
      </c>
      <c r="I332" s="220"/>
      <c r="J332" s="221">
        <f>ROUND(I332*H332,2)</f>
        <v>0</v>
      </c>
      <c r="K332" s="222"/>
      <c r="L332" s="43"/>
      <c r="M332" s="223" t="s">
        <v>1</v>
      </c>
      <c r="N332" s="224" t="s">
        <v>41</v>
      </c>
      <c r="O332" s="91"/>
      <c r="P332" s="225">
        <f>O332*H332</f>
        <v>0</v>
      </c>
      <c r="Q332" s="225">
        <v>0</v>
      </c>
      <c r="R332" s="225">
        <f>Q332*H332</f>
        <v>0</v>
      </c>
      <c r="S332" s="225">
        <v>0</v>
      </c>
      <c r="T332" s="226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7" t="s">
        <v>218</v>
      </c>
      <c r="AT332" s="227" t="s">
        <v>142</v>
      </c>
      <c r="AU332" s="227" t="s">
        <v>147</v>
      </c>
      <c r="AY332" s="16" t="s">
        <v>139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6" t="s">
        <v>148</v>
      </c>
      <c r="BK332" s="228">
        <f>ROUND(I332*H332,2)</f>
        <v>0</v>
      </c>
      <c r="BL332" s="16" t="s">
        <v>218</v>
      </c>
      <c r="BM332" s="227" t="s">
        <v>438</v>
      </c>
    </row>
    <row r="333" s="2" customFormat="1">
      <c r="A333" s="37"/>
      <c r="B333" s="38"/>
      <c r="C333" s="39"/>
      <c r="D333" s="229" t="s">
        <v>150</v>
      </c>
      <c r="E333" s="39"/>
      <c r="F333" s="230" t="s">
        <v>437</v>
      </c>
      <c r="G333" s="39"/>
      <c r="H333" s="39"/>
      <c r="I333" s="231"/>
      <c r="J333" s="39"/>
      <c r="K333" s="39"/>
      <c r="L333" s="43"/>
      <c r="M333" s="232"/>
      <c r="N333" s="233"/>
      <c r="O333" s="91"/>
      <c r="P333" s="91"/>
      <c r="Q333" s="91"/>
      <c r="R333" s="91"/>
      <c r="S333" s="91"/>
      <c r="T333" s="92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150</v>
      </c>
      <c r="AU333" s="16" t="s">
        <v>147</v>
      </c>
    </row>
    <row r="334" s="12" customFormat="1" ht="22.8" customHeight="1">
      <c r="A334" s="12"/>
      <c r="B334" s="199"/>
      <c r="C334" s="200"/>
      <c r="D334" s="201" t="s">
        <v>72</v>
      </c>
      <c r="E334" s="213" t="s">
        <v>439</v>
      </c>
      <c r="F334" s="213" t="s">
        <v>440</v>
      </c>
      <c r="G334" s="200"/>
      <c r="H334" s="200"/>
      <c r="I334" s="203"/>
      <c r="J334" s="214">
        <f>BK334</f>
        <v>0</v>
      </c>
      <c r="K334" s="200"/>
      <c r="L334" s="205"/>
      <c r="M334" s="206"/>
      <c r="N334" s="207"/>
      <c r="O334" s="207"/>
      <c r="P334" s="208">
        <f>SUM(P335:P394)</f>
        <v>0</v>
      </c>
      <c r="Q334" s="207"/>
      <c r="R334" s="208">
        <f>SUM(R335:R394)</f>
        <v>0.026830000000000003</v>
      </c>
      <c r="S334" s="207"/>
      <c r="T334" s="209">
        <f>SUM(T335:T394)</f>
        <v>0.029819999999999999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0" t="s">
        <v>147</v>
      </c>
      <c r="AT334" s="211" t="s">
        <v>72</v>
      </c>
      <c r="AU334" s="211" t="s">
        <v>80</v>
      </c>
      <c r="AY334" s="210" t="s">
        <v>139</v>
      </c>
      <c r="BK334" s="212">
        <f>SUM(BK335:BK394)</f>
        <v>0</v>
      </c>
    </row>
    <row r="335" s="2" customFormat="1" ht="24.15" customHeight="1">
      <c r="A335" s="37"/>
      <c r="B335" s="38"/>
      <c r="C335" s="215" t="s">
        <v>441</v>
      </c>
      <c r="D335" s="215" t="s">
        <v>142</v>
      </c>
      <c r="E335" s="216" t="s">
        <v>442</v>
      </c>
      <c r="F335" s="217" t="s">
        <v>443</v>
      </c>
      <c r="G335" s="218" t="s">
        <v>196</v>
      </c>
      <c r="H335" s="219">
        <v>14</v>
      </c>
      <c r="I335" s="220"/>
      <c r="J335" s="221">
        <f>ROUND(I335*H335,2)</f>
        <v>0</v>
      </c>
      <c r="K335" s="222"/>
      <c r="L335" s="43"/>
      <c r="M335" s="223" t="s">
        <v>1</v>
      </c>
      <c r="N335" s="224" t="s">
        <v>41</v>
      </c>
      <c r="O335" s="91"/>
      <c r="P335" s="225">
        <f>O335*H335</f>
        <v>0</v>
      </c>
      <c r="Q335" s="225">
        <v>0</v>
      </c>
      <c r="R335" s="225">
        <f>Q335*H335</f>
        <v>0</v>
      </c>
      <c r="S335" s="225">
        <v>0.0021299999999999999</v>
      </c>
      <c r="T335" s="226">
        <f>S335*H335</f>
        <v>0.029819999999999999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7" t="s">
        <v>218</v>
      </c>
      <c r="AT335" s="227" t="s">
        <v>142</v>
      </c>
      <c r="AU335" s="227" t="s">
        <v>147</v>
      </c>
      <c r="AY335" s="16" t="s">
        <v>139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6" t="s">
        <v>148</v>
      </c>
      <c r="BK335" s="228">
        <f>ROUND(I335*H335,2)</f>
        <v>0</v>
      </c>
      <c r="BL335" s="16" t="s">
        <v>218</v>
      </c>
      <c r="BM335" s="227" t="s">
        <v>444</v>
      </c>
    </row>
    <row r="336" s="2" customFormat="1">
      <c r="A336" s="37"/>
      <c r="B336" s="38"/>
      <c r="C336" s="39"/>
      <c r="D336" s="229" t="s">
        <v>150</v>
      </c>
      <c r="E336" s="39"/>
      <c r="F336" s="230" t="s">
        <v>443</v>
      </c>
      <c r="G336" s="39"/>
      <c r="H336" s="39"/>
      <c r="I336" s="231"/>
      <c r="J336" s="39"/>
      <c r="K336" s="39"/>
      <c r="L336" s="43"/>
      <c r="M336" s="232"/>
      <c r="N336" s="233"/>
      <c r="O336" s="91"/>
      <c r="P336" s="91"/>
      <c r="Q336" s="91"/>
      <c r="R336" s="91"/>
      <c r="S336" s="91"/>
      <c r="T336" s="92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150</v>
      </c>
      <c r="AU336" s="16" t="s">
        <v>147</v>
      </c>
    </row>
    <row r="337" s="13" customFormat="1">
      <c r="A337" s="13"/>
      <c r="B337" s="234"/>
      <c r="C337" s="235"/>
      <c r="D337" s="229" t="s">
        <v>151</v>
      </c>
      <c r="E337" s="236" t="s">
        <v>1</v>
      </c>
      <c r="F337" s="237" t="s">
        <v>445</v>
      </c>
      <c r="G337" s="235"/>
      <c r="H337" s="238">
        <v>14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151</v>
      </c>
      <c r="AU337" s="244" t="s">
        <v>147</v>
      </c>
      <c r="AV337" s="13" t="s">
        <v>147</v>
      </c>
      <c r="AW337" s="13" t="s">
        <v>30</v>
      </c>
      <c r="AX337" s="13" t="s">
        <v>80</v>
      </c>
      <c r="AY337" s="244" t="s">
        <v>139</v>
      </c>
    </row>
    <row r="338" s="2" customFormat="1" ht="33" customHeight="1">
      <c r="A338" s="37"/>
      <c r="B338" s="38"/>
      <c r="C338" s="215" t="s">
        <v>446</v>
      </c>
      <c r="D338" s="215" t="s">
        <v>142</v>
      </c>
      <c r="E338" s="216" t="s">
        <v>447</v>
      </c>
      <c r="F338" s="217" t="s">
        <v>448</v>
      </c>
      <c r="G338" s="218" t="s">
        <v>196</v>
      </c>
      <c r="H338" s="219">
        <v>16</v>
      </c>
      <c r="I338" s="220"/>
      <c r="J338" s="221">
        <f>ROUND(I338*H338,2)</f>
        <v>0</v>
      </c>
      <c r="K338" s="222"/>
      <c r="L338" s="43"/>
      <c r="M338" s="223" t="s">
        <v>1</v>
      </c>
      <c r="N338" s="224" t="s">
        <v>41</v>
      </c>
      <c r="O338" s="91"/>
      <c r="P338" s="225">
        <f>O338*H338</f>
        <v>0</v>
      </c>
      <c r="Q338" s="225">
        <v>0.00084000000000000003</v>
      </c>
      <c r="R338" s="225">
        <f>Q338*H338</f>
        <v>0.013440000000000001</v>
      </c>
      <c r="S338" s="225">
        <v>0</v>
      </c>
      <c r="T338" s="226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7" t="s">
        <v>218</v>
      </c>
      <c r="AT338" s="227" t="s">
        <v>142</v>
      </c>
      <c r="AU338" s="227" t="s">
        <v>147</v>
      </c>
      <c r="AY338" s="16" t="s">
        <v>139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6" t="s">
        <v>148</v>
      </c>
      <c r="BK338" s="228">
        <f>ROUND(I338*H338,2)</f>
        <v>0</v>
      </c>
      <c r="BL338" s="16" t="s">
        <v>218</v>
      </c>
      <c r="BM338" s="227" t="s">
        <v>449</v>
      </c>
    </row>
    <row r="339" s="2" customFormat="1">
      <c r="A339" s="37"/>
      <c r="B339" s="38"/>
      <c r="C339" s="39"/>
      <c r="D339" s="229" t="s">
        <v>150</v>
      </c>
      <c r="E339" s="39"/>
      <c r="F339" s="230" t="s">
        <v>448</v>
      </c>
      <c r="G339" s="39"/>
      <c r="H339" s="39"/>
      <c r="I339" s="231"/>
      <c r="J339" s="39"/>
      <c r="K339" s="39"/>
      <c r="L339" s="43"/>
      <c r="M339" s="232"/>
      <c r="N339" s="233"/>
      <c r="O339" s="91"/>
      <c r="P339" s="91"/>
      <c r="Q339" s="91"/>
      <c r="R339" s="91"/>
      <c r="S339" s="91"/>
      <c r="T339" s="92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150</v>
      </c>
      <c r="AU339" s="16" t="s">
        <v>147</v>
      </c>
    </row>
    <row r="340" s="13" customFormat="1">
      <c r="A340" s="13"/>
      <c r="B340" s="234"/>
      <c r="C340" s="235"/>
      <c r="D340" s="229" t="s">
        <v>151</v>
      </c>
      <c r="E340" s="236" t="s">
        <v>1</v>
      </c>
      <c r="F340" s="237" t="s">
        <v>218</v>
      </c>
      <c r="G340" s="235"/>
      <c r="H340" s="238">
        <v>16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151</v>
      </c>
      <c r="AU340" s="244" t="s">
        <v>147</v>
      </c>
      <c r="AV340" s="13" t="s">
        <v>147</v>
      </c>
      <c r="AW340" s="13" t="s">
        <v>30</v>
      </c>
      <c r="AX340" s="13" t="s">
        <v>80</v>
      </c>
      <c r="AY340" s="244" t="s">
        <v>139</v>
      </c>
    </row>
    <row r="341" s="2" customFormat="1" ht="33" customHeight="1">
      <c r="A341" s="37"/>
      <c r="B341" s="38"/>
      <c r="C341" s="215" t="s">
        <v>450</v>
      </c>
      <c r="D341" s="215" t="s">
        <v>142</v>
      </c>
      <c r="E341" s="216" t="s">
        <v>451</v>
      </c>
      <c r="F341" s="217" t="s">
        <v>452</v>
      </c>
      <c r="G341" s="218" t="s">
        <v>453</v>
      </c>
      <c r="H341" s="219">
        <v>1</v>
      </c>
      <c r="I341" s="220"/>
      <c r="J341" s="221">
        <f>ROUND(I341*H341,2)</f>
        <v>0</v>
      </c>
      <c r="K341" s="222"/>
      <c r="L341" s="43"/>
      <c r="M341" s="223" t="s">
        <v>1</v>
      </c>
      <c r="N341" s="224" t="s">
        <v>41</v>
      </c>
      <c r="O341" s="91"/>
      <c r="P341" s="225">
        <f>O341*H341</f>
        <v>0</v>
      </c>
      <c r="Q341" s="225">
        <v>0</v>
      </c>
      <c r="R341" s="225">
        <f>Q341*H341</f>
        <v>0</v>
      </c>
      <c r="S341" s="225">
        <v>0</v>
      </c>
      <c r="T341" s="226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27" t="s">
        <v>218</v>
      </c>
      <c r="AT341" s="227" t="s">
        <v>142</v>
      </c>
      <c r="AU341" s="227" t="s">
        <v>147</v>
      </c>
      <c r="AY341" s="16" t="s">
        <v>139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6" t="s">
        <v>148</v>
      </c>
      <c r="BK341" s="228">
        <f>ROUND(I341*H341,2)</f>
        <v>0</v>
      </c>
      <c r="BL341" s="16" t="s">
        <v>218</v>
      </c>
      <c r="BM341" s="227" t="s">
        <v>454</v>
      </c>
    </row>
    <row r="342" s="2" customFormat="1">
      <c r="A342" s="37"/>
      <c r="B342" s="38"/>
      <c r="C342" s="39"/>
      <c r="D342" s="229" t="s">
        <v>150</v>
      </c>
      <c r="E342" s="39"/>
      <c r="F342" s="230" t="s">
        <v>452</v>
      </c>
      <c r="G342" s="39"/>
      <c r="H342" s="39"/>
      <c r="I342" s="231"/>
      <c r="J342" s="39"/>
      <c r="K342" s="39"/>
      <c r="L342" s="43"/>
      <c r="M342" s="232"/>
      <c r="N342" s="233"/>
      <c r="O342" s="91"/>
      <c r="P342" s="91"/>
      <c r="Q342" s="91"/>
      <c r="R342" s="91"/>
      <c r="S342" s="91"/>
      <c r="T342" s="92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150</v>
      </c>
      <c r="AU342" s="16" t="s">
        <v>147</v>
      </c>
    </row>
    <row r="343" s="13" customFormat="1">
      <c r="A343" s="13"/>
      <c r="B343" s="234"/>
      <c r="C343" s="235"/>
      <c r="D343" s="229" t="s">
        <v>151</v>
      </c>
      <c r="E343" s="236" t="s">
        <v>1</v>
      </c>
      <c r="F343" s="237" t="s">
        <v>80</v>
      </c>
      <c r="G343" s="235"/>
      <c r="H343" s="238">
        <v>1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151</v>
      </c>
      <c r="AU343" s="244" t="s">
        <v>147</v>
      </c>
      <c r="AV343" s="13" t="s">
        <v>147</v>
      </c>
      <c r="AW343" s="13" t="s">
        <v>30</v>
      </c>
      <c r="AX343" s="13" t="s">
        <v>80</v>
      </c>
      <c r="AY343" s="244" t="s">
        <v>139</v>
      </c>
    </row>
    <row r="344" s="2" customFormat="1" ht="55.5" customHeight="1">
      <c r="A344" s="37"/>
      <c r="B344" s="38"/>
      <c r="C344" s="215" t="s">
        <v>455</v>
      </c>
      <c r="D344" s="215" t="s">
        <v>142</v>
      </c>
      <c r="E344" s="216" t="s">
        <v>456</v>
      </c>
      <c r="F344" s="217" t="s">
        <v>457</v>
      </c>
      <c r="G344" s="218" t="s">
        <v>196</v>
      </c>
      <c r="H344" s="219">
        <v>9</v>
      </c>
      <c r="I344" s="220"/>
      <c r="J344" s="221">
        <f>ROUND(I344*H344,2)</f>
        <v>0</v>
      </c>
      <c r="K344" s="222"/>
      <c r="L344" s="43"/>
      <c r="M344" s="223" t="s">
        <v>1</v>
      </c>
      <c r="N344" s="224" t="s">
        <v>41</v>
      </c>
      <c r="O344" s="91"/>
      <c r="P344" s="225">
        <f>O344*H344</f>
        <v>0</v>
      </c>
      <c r="Q344" s="225">
        <v>6.9999999999999994E-05</v>
      </c>
      <c r="R344" s="225">
        <f>Q344*H344</f>
        <v>0.00062999999999999992</v>
      </c>
      <c r="S344" s="225">
        <v>0</v>
      </c>
      <c r="T344" s="226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7" t="s">
        <v>218</v>
      </c>
      <c r="AT344" s="227" t="s">
        <v>142</v>
      </c>
      <c r="AU344" s="227" t="s">
        <v>147</v>
      </c>
      <c r="AY344" s="16" t="s">
        <v>139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16" t="s">
        <v>148</v>
      </c>
      <c r="BK344" s="228">
        <f>ROUND(I344*H344,2)</f>
        <v>0</v>
      </c>
      <c r="BL344" s="16" t="s">
        <v>218</v>
      </c>
      <c r="BM344" s="227" t="s">
        <v>458</v>
      </c>
    </row>
    <row r="345" s="2" customFormat="1">
      <c r="A345" s="37"/>
      <c r="B345" s="38"/>
      <c r="C345" s="39"/>
      <c r="D345" s="229" t="s">
        <v>150</v>
      </c>
      <c r="E345" s="39"/>
      <c r="F345" s="230" t="s">
        <v>457</v>
      </c>
      <c r="G345" s="39"/>
      <c r="H345" s="39"/>
      <c r="I345" s="231"/>
      <c r="J345" s="39"/>
      <c r="K345" s="39"/>
      <c r="L345" s="43"/>
      <c r="M345" s="232"/>
      <c r="N345" s="233"/>
      <c r="O345" s="91"/>
      <c r="P345" s="91"/>
      <c r="Q345" s="91"/>
      <c r="R345" s="91"/>
      <c r="S345" s="91"/>
      <c r="T345" s="92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150</v>
      </c>
      <c r="AU345" s="16" t="s">
        <v>147</v>
      </c>
    </row>
    <row r="346" s="13" customFormat="1">
      <c r="A346" s="13"/>
      <c r="B346" s="234"/>
      <c r="C346" s="235"/>
      <c r="D346" s="229" t="s">
        <v>151</v>
      </c>
      <c r="E346" s="236" t="s">
        <v>1</v>
      </c>
      <c r="F346" s="237" t="s">
        <v>183</v>
      </c>
      <c r="G346" s="235"/>
      <c r="H346" s="238">
        <v>9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151</v>
      </c>
      <c r="AU346" s="244" t="s">
        <v>147</v>
      </c>
      <c r="AV346" s="13" t="s">
        <v>147</v>
      </c>
      <c r="AW346" s="13" t="s">
        <v>30</v>
      </c>
      <c r="AX346" s="13" t="s">
        <v>80</v>
      </c>
      <c r="AY346" s="244" t="s">
        <v>139</v>
      </c>
    </row>
    <row r="347" s="2" customFormat="1" ht="24.15" customHeight="1">
      <c r="A347" s="37"/>
      <c r="B347" s="38"/>
      <c r="C347" s="215" t="s">
        <v>459</v>
      </c>
      <c r="D347" s="215" t="s">
        <v>142</v>
      </c>
      <c r="E347" s="216" t="s">
        <v>460</v>
      </c>
      <c r="F347" s="217" t="s">
        <v>461</v>
      </c>
      <c r="G347" s="218" t="s">
        <v>145</v>
      </c>
      <c r="H347" s="219">
        <v>6</v>
      </c>
      <c r="I347" s="220"/>
      <c r="J347" s="221">
        <f>ROUND(I347*H347,2)</f>
        <v>0</v>
      </c>
      <c r="K347" s="222"/>
      <c r="L347" s="43"/>
      <c r="M347" s="223" t="s">
        <v>1</v>
      </c>
      <c r="N347" s="224" t="s">
        <v>41</v>
      </c>
      <c r="O347" s="91"/>
      <c r="P347" s="225">
        <f>O347*H347</f>
        <v>0</v>
      </c>
      <c r="Q347" s="225">
        <v>0</v>
      </c>
      <c r="R347" s="225">
        <f>Q347*H347</f>
        <v>0</v>
      </c>
      <c r="S347" s="225">
        <v>0</v>
      </c>
      <c r="T347" s="226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27" t="s">
        <v>218</v>
      </c>
      <c r="AT347" s="227" t="s">
        <v>142</v>
      </c>
      <c r="AU347" s="227" t="s">
        <v>147</v>
      </c>
      <c r="AY347" s="16" t="s">
        <v>139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6" t="s">
        <v>148</v>
      </c>
      <c r="BK347" s="228">
        <f>ROUND(I347*H347,2)</f>
        <v>0</v>
      </c>
      <c r="BL347" s="16" t="s">
        <v>218</v>
      </c>
      <c r="BM347" s="227" t="s">
        <v>462</v>
      </c>
    </row>
    <row r="348" s="2" customFormat="1">
      <c r="A348" s="37"/>
      <c r="B348" s="38"/>
      <c r="C348" s="39"/>
      <c r="D348" s="229" t="s">
        <v>150</v>
      </c>
      <c r="E348" s="39"/>
      <c r="F348" s="230" t="s">
        <v>461</v>
      </c>
      <c r="G348" s="39"/>
      <c r="H348" s="39"/>
      <c r="I348" s="231"/>
      <c r="J348" s="39"/>
      <c r="K348" s="39"/>
      <c r="L348" s="43"/>
      <c r="M348" s="232"/>
      <c r="N348" s="233"/>
      <c r="O348" s="91"/>
      <c r="P348" s="91"/>
      <c r="Q348" s="91"/>
      <c r="R348" s="91"/>
      <c r="S348" s="91"/>
      <c r="T348" s="92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150</v>
      </c>
      <c r="AU348" s="16" t="s">
        <v>147</v>
      </c>
    </row>
    <row r="349" s="13" customFormat="1">
      <c r="A349" s="13"/>
      <c r="B349" s="234"/>
      <c r="C349" s="235"/>
      <c r="D349" s="229" t="s">
        <v>151</v>
      </c>
      <c r="E349" s="236" t="s">
        <v>1</v>
      </c>
      <c r="F349" s="237" t="s">
        <v>164</v>
      </c>
      <c r="G349" s="235"/>
      <c r="H349" s="238">
        <v>6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151</v>
      </c>
      <c r="AU349" s="244" t="s">
        <v>147</v>
      </c>
      <c r="AV349" s="13" t="s">
        <v>147</v>
      </c>
      <c r="AW349" s="13" t="s">
        <v>30</v>
      </c>
      <c r="AX349" s="13" t="s">
        <v>80</v>
      </c>
      <c r="AY349" s="244" t="s">
        <v>139</v>
      </c>
    </row>
    <row r="350" s="2" customFormat="1" ht="33" customHeight="1">
      <c r="A350" s="37"/>
      <c r="B350" s="38"/>
      <c r="C350" s="215" t="s">
        <v>463</v>
      </c>
      <c r="D350" s="215" t="s">
        <v>142</v>
      </c>
      <c r="E350" s="216" t="s">
        <v>464</v>
      </c>
      <c r="F350" s="217" t="s">
        <v>465</v>
      </c>
      <c r="G350" s="218" t="s">
        <v>145</v>
      </c>
      <c r="H350" s="219">
        <v>6</v>
      </c>
      <c r="I350" s="220"/>
      <c r="J350" s="221">
        <f>ROUND(I350*H350,2)</f>
        <v>0</v>
      </c>
      <c r="K350" s="222"/>
      <c r="L350" s="43"/>
      <c r="M350" s="223" t="s">
        <v>1</v>
      </c>
      <c r="N350" s="224" t="s">
        <v>41</v>
      </c>
      <c r="O350" s="91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27" t="s">
        <v>218</v>
      </c>
      <c r="AT350" s="227" t="s">
        <v>142</v>
      </c>
      <c r="AU350" s="227" t="s">
        <v>147</v>
      </c>
      <c r="AY350" s="16" t="s">
        <v>139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6" t="s">
        <v>148</v>
      </c>
      <c r="BK350" s="228">
        <f>ROUND(I350*H350,2)</f>
        <v>0</v>
      </c>
      <c r="BL350" s="16" t="s">
        <v>218</v>
      </c>
      <c r="BM350" s="227" t="s">
        <v>466</v>
      </c>
    </row>
    <row r="351" s="2" customFormat="1">
      <c r="A351" s="37"/>
      <c r="B351" s="38"/>
      <c r="C351" s="39"/>
      <c r="D351" s="229" t="s">
        <v>150</v>
      </c>
      <c r="E351" s="39"/>
      <c r="F351" s="230" t="s">
        <v>465</v>
      </c>
      <c r="G351" s="39"/>
      <c r="H351" s="39"/>
      <c r="I351" s="231"/>
      <c r="J351" s="39"/>
      <c r="K351" s="39"/>
      <c r="L351" s="43"/>
      <c r="M351" s="232"/>
      <c r="N351" s="233"/>
      <c r="O351" s="91"/>
      <c r="P351" s="91"/>
      <c r="Q351" s="91"/>
      <c r="R351" s="91"/>
      <c r="S351" s="91"/>
      <c r="T351" s="92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150</v>
      </c>
      <c r="AU351" s="16" t="s">
        <v>147</v>
      </c>
    </row>
    <row r="352" s="2" customFormat="1" ht="24.15" customHeight="1">
      <c r="A352" s="37"/>
      <c r="B352" s="38"/>
      <c r="C352" s="215" t="s">
        <v>467</v>
      </c>
      <c r="D352" s="215" t="s">
        <v>142</v>
      </c>
      <c r="E352" s="216" t="s">
        <v>468</v>
      </c>
      <c r="F352" s="217" t="s">
        <v>469</v>
      </c>
      <c r="G352" s="218" t="s">
        <v>145</v>
      </c>
      <c r="H352" s="219">
        <v>6</v>
      </c>
      <c r="I352" s="220"/>
      <c r="J352" s="221">
        <f>ROUND(I352*H352,2)</f>
        <v>0</v>
      </c>
      <c r="K352" s="222"/>
      <c r="L352" s="43"/>
      <c r="M352" s="223" t="s">
        <v>1</v>
      </c>
      <c r="N352" s="224" t="s">
        <v>41</v>
      </c>
      <c r="O352" s="91"/>
      <c r="P352" s="225">
        <f>O352*H352</f>
        <v>0</v>
      </c>
      <c r="Q352" s="225">
        <v>0.00012999999999999999</v>
      </c>
      <c r="R352" s="225">
        <f>Q352*H352</f>
        <v>0.00077999999999999988</v>
      </c>
      <c r="S352" s="225">
        <v>0</v>
      </c>
      <c r="T352" s="22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7" t="s">
        <v>218</v>
      </c>
      <c r="AT352" s="227" t="s">
        <v>142</v>
      </c>
      <c r="AU352" s="227" t="s">
        <v>147</v>
      </c>
      <c r="AY352" s="16" t="s">
        <v>139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6" t="s">
        <v>148</v>
      </c>
      <c r="BK352" s="228">
        <f>ROUND(I352*H352,2)</f>
        <v>0</v>
      </c>
      <c r="BL352" s="16" t="s">
        <v>218</v>
      </c>
      <c r="BM352" s="227" t="s">
        <v>470</v>
      </c>
    </row>
    <row r="353" s="2" customFormat="1">
      <c r="A353" s="37"/>
      <c r="B353" s="38"/>
      <c r="C353" s="39"/>
      <c r="D353" s="229" t="s">
        <v>150</v>
      </c>
      <c r="E353" s="39"/>
      <c r="F353" s="230" t="s">
        <v>469</v>
      </c>
      <c r="G353" s="39"/>
      <c r="H353" s="39"/>
      <c r="I353" s="231"/>
      <c r="J353" s="39"/>
      <c r="K353" s="39"/>
      <c r="L353" s="43"/>
      <c r="M353" s="232"/>
      <c r="N353" s="233"/>
      <c r="O353" s="91"/>
      <c r="P353" s="91"/>
      <c r="Q353" s="91"/>
      <c r="R353" s="91"/>
      <c r="S353" s="91"/>
      <c r="T353" s="92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150</v>
      </c>
      <c r="AU353" s="16" t="s">
        <v>147</v>
      </c>
    </row>
    <row r="354" s="2" customFormat="1" ht="24.15" customHeight="1">
      <c r="A354" s="37"/>
      <c r="B354" s="38"/>
      <c r="C354" s="215" t="s">
        <v>471</v>
      </c>
      <c r="D354" s="215" t="s">
        <v>142</v>
      </c>
      <c r="E354" s="216" t="s">
        <v>472</v>
      </c>
      <c r="F354" s="217" t="s">
        <v>473</v>
      </c>
      <c r="G354" s="218" t="s">
        <v>145</v>
      </c>
      <c r="H354" s="219">
        <v>1</v>
      </c>
      <c r="I354" s="220"/>
      <c r="J354" s="221">
        <f>ROUND(I354*H354,2)</f>
        <v>0</v>
      </c>
      <c r="K354" s="222"/>
      <c r="L354" s="43"/>
      <c r="M354" s="223" t="s">
        <v>1</v>
      </c>
      <c r="N354" s="224" t="s">
        <v>41</v>
      </c>
      <c r="O354" s="91"/>
      <c r="P354" s="225">
        <f>O354*H354</f>
        <v>0</v>
      </c>
      <c r="Q354" s="225">
        <v>0.00010000000000000001</v>
      </c>
      <c r="R354" s="225">
        <f>Q354*H354</f>
        <v>0.00010000000000000001</v>
      </c>
      <c r="S354" s="225">
        <v>0</v>
      </c>
      <c r="T354" s="226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7" t="s">
        <v>218</v>
      </c>
      <c r="AT354" s="227" t="s">
        <v>142</v>
      </c>
      <c r="AU354" s="227" t="s">
        <v>147</v>
      </c>
      <c r="AY354" s="16" t="s">
        <v>139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16" t="s">
        <v>148</v>
      </c>
      <c r="BK354" s="228">
        <f>ROUND(I354*H354,2)</f>
        <v>0</v>
      </c>
      <c r="BL354" s="16" t="s">
        <v>218</v>
      </c>
      <c r="BM354" s="227" t="s">
        <v>474</v>
      </c>
    </row>
    <row r="355" s="2" customFormat="1">
      <c r="A355" s="37"/>
      <c r="B355" s="38"/>
      <c r="C355" s="39"/>
      <c r="D355" s="229" t="s">
        <v>150</v>
      </c>
      <c r="E355" s="39"/>
      <c r="F355" s="230" t="s">
        <v>473</v>
      </c>
      <c r="G355" s="39"/>
      <c r="H355" s="39"/>
      <c r="I355" s="231"/>
      <c r="J355" s="39"/>
      <c r="K355" s="39"/>
      <c r="L355" s="43"/>
      <c r="M355" s="232"/>
      <c r="N355" s="233"/>
      <c r="O355" s="91"/>
      <c r="P355" s="91"/>
      <c r="Q355" s="91"/>
      <c r="R355" s="91"/>
      <c r="S355" s="91"/>
      <c r="T355" s="92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150</v>
      </c>
      <c r="AU355" s="16" t="s">
        <v>147</v>
      </c>
    </row>
    <row r="356" s="13" customFormat="1">
      <c r="A356" s="13"/>
      <c r="B356" s="234"/>
      <c r="C356" s="235"/>
      <c r="D356" s="229" t="s">
        <v>151</v>
      </c>
      <c r="E356" s="236" t="s">
        <v>1</v>
      </c>
      <c r="F356" s="237" t="s">
        <v>80</v>
      </c>
      <c r="G356" s="235"/>
      <c r="H356" s="238">
        <v>1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151</v>
      </c>
      <c r="AU356" s="244" t="s">
        <v>147</v>
      </c>
      <c r="AV356" s="13" t="s">
        <v>147</v>
      </c>
      <c r="AW356" s="13" t="s">
        <v>30</v>
      </c>
      <c r="AX356" s="13" t="s">
        <v>80</v>
      </c>
      <c r="AY356" s="244" t="s">
        <v>139</v>
      </c>
    </row>
    <row r="357" s="2" customFormat="1" ht="24.15" customHeight="1">
      <c r="A357" s="37"/>
      <c r="B357" s="38"/>
      <c r="C357" s="215" t="s">
        <v>475</v>
      </c>
      <c r="D357" s="215" t="s">
        <v>142</v>
      </c>
      <c r="E357" s="216" t="s">
        <v>476</v>
      </c>
      <c r="F357" s="217" t="s">
        <v>477</v>
      </c>
      <c r="G357" s="218" t="s">
        <v>145</v>
      </c>
      <c r="H357" s="219">
        <v>2</v>
      </c>
      <c r="I357" s="220"/>
      <c r="J357" s="221">
        <f>ROUND(I357*H357,2)</f>
        <v>0</v>
      </c>
      <c r="K357" s="222"/>
      <c r="L357" s="43"/>
      <c r="M357" s="223" t="s">
        <v>1</v>
      </c>
      <c r="N357" s="224" t="s">
        <v>41</v>
      </c>
      <c r="O357" s="91"/>
      <c r="P357" s="225">
        <f>O357*H357</f>
        <v>0</v>
      </c>
      <c r="Q357" s="225">
        <v>0.00076999999999999996</v>
      </c>
      <c r="R357" s="225">
        <f>Q357*H357</f>
        <v>0.0015399999999999999</v>
      </c>
      <c r="S357" s="225">
        <v>0</v>
      </c>
      <c r="T357" s="226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7" t="s">
        <v>218</v>
      </c>
      <c r="AT357" s="227" t="s">
        <v>142</v>
      </c>
      <c r="AU357" s="227" t="s">
        <v>147</v>
      </c>
      <c r="AY357" s="16" t="s">
        <v>139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6" t="s">
        <v>148</v>
      </c>
      <c r="BK357" s="228">
        <f>ROUND(I357*H357,2)</f>
        <v>0</v>
      </c>
      <c r="BL357" s="16" t="s">
        <v>218</v>
      </c>
      <c r="BM357" s="227" t="s">
        <v>478</v>
      </c>
    </row>
    <row r="358" s="2" customFormat="1">
      <c r="A358" s="37"/>
      <c r="B358" s="38"/>
      <c r="C358" s="39"/>
      <c r="D358" s="229" t="s">
        <v>150</v>
      </c>
      <c r="E358" s="39"/>
      <c r="F358" s="230" t="s">
        <v>477</v>
      </c>
      <c r="G358" s="39"/>
      <c r="H358" s="39"/>
      <c r="I358" s="231"/>
      <c r="J358" s="39"/>
      <c r="K358" s="39"/>
      <c r="L358" s="43"/>
      <c r="M358" s="232"/>
      <c r="N358" s="233"/>
      <c r="O358" s="91"/>
      <c r="P358" s="91"/>
      <c r="Q358" s="91"/>
      <c r="R358" s="91"/>
      <c r="S358" s="91"/>
      <c r="T358" s="92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150</v>
      </c>
      <c r="AU358" s="16" t="s">
        <v>147</v>
      </c>
    </row>
    <row r="359" s="13" customFormat="1">
      <c r="A359" s="13"/>
      <c r="B359" s="234"/>
      <c r="C359" s="235"/>
      <c r="D359" s="229" t="s">
        <v>151</v>
      </c>
      <c r="E359" s="236" t="s">
        <v>1</v>
      </c>
      <c r="F359" s="237" t="s">
        <v>147</v>
      </c>
      <c r="G359" s="235"/>
      <c r="H359" s="238">
        <v>2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151</v>
      </c>
      <c r="AU359" s="244" t="s">
        <v>147</v>
      </c>
      <c r="AV359" s="13" t="s">
        <v>147</v>
      </c>
      <c r="AW359" s="13" t="s">
        <v>30</v>
      </c>
      <c r="AX359" s="13" t="s">
        <v>80</v>
      </c>
      <c r="AY359" s="244" t="s">
        <v>139</v>
      </c>
    </row>
    <row r="360" s="2" customFormat="1" ht="24.15" customHeight="1">
      <c r="A360" s="37"/>
      <c r="B360" s="38"/>
      <c r="C360" s="215" t="s">
        <v>479</v>
      </c>
      <c r="D360" s="215" t="s">
        <v>142</v>
      </c>
      <c r="E360" s="216" t="s">
        <v>480</v>
      </c>
      <c r="F360" s="217" t="s">
        <v>481</v>
      </c>
      <c r="G360" s="218" t="s">
        <v>145</v>
      </c>
      <c r="H360" s="219">
        <v>5</v>
      </c>
      <c r="I360" s="220"/>
      <c r="J360" s="221">
        <f>ROUND(I360*H360,2)</f>
        <v>0</v>
      </c>
      <c r="K360" s="222"/>
      <c r="L360" s="43"/>
      <c r="M360" s="223" t="s">
        <v>1</v>
      </c>
      <c r="N360" s="224" t="s">
        <v>41</v>
      </c>
      <c r="O360" s="91"/>
      <c r="P360" s="225">
        <f>O360*H360</f>
        <v>0</v>
      </c>
      <c r="Q360" s="225">
        <v>0.00016000000000000001</v>
      </c>
      <c r="R360" s="225">
        <f>Q360*H360</f>
        <v>0.00080000000000000004</v>
      </c>
      <c r="S360" s="225">
        <v>0</v>
      </c>
      <c r="T360" s="226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27" t="s">
        <v>218</v>
      </c>
      <c r="AT360" s="227" t="s">
        <v>142</v>
      </c>
      <c r="AU360" s="227" t="s">
        <v>147</v>
      </c>
      <c r="AY360" s="16" t="s">
        <v>139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16" t="s">
        <v>148</v>
      </c>
      <c r="BK360" s="228">
        <f>ROUND(I360*H360,2)</f>
        <v>0</v>
      </c>
      <c r="BL360" s="16" t="s">
        <v>218</v>
      </c>
      <c r="BM360" s="227" t="s">
        <v>482</v>
      </c>
    </row>
    <row r="361" s="2" customFormat="1">
      <c r="A361" s="37"/>
      <c r="B361" s="38"/>
      <c r="C361" s="39"/>
      <c r="D361" s="229" t="s">
        <v>150</v>
      </c>
      <c r="E361" s="39"/>
      <c r="F361" s="230" t="s">
        <v>481</v>
      </c>
      <c r="G361" s="39"/>
      <c r="H361" s="39"/>
      <c r="I361" s="231"/>
      <c r="J361" s="39"/>
      <c r="K361" s="39"/>
      <c r="L361" s="43"/>
      <c r="M361" s="232"/>
      <c r="N361" s="233"/>
      <c r="O361" s="91"/>
      <c r="P361" s="91"/>
      <c r="Q361" s="91"/>
      <c r="R361" s="91"/>
      <c r="S361" s="91"/>
      <c r="T361" s="92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150</v>
      </c>
      <c r="AU361" s="16" t="s">
        <v>147</v>
      </c>
    </row>
    <row r="362" s="13" customFormat="1">
      <c r="A362" s="13"/>
      <c r="B362" s="234"/>
      <c r="C362" s="235"/>
      <c r="D362" s="229" t="s">
        <v>151</v>
      </c>
      <c r="E362" s="236" t="s">
        <v>1</v>
      </c>
      <c r="F362" s="237" t="s">
        <v>148</v>
      </c>
      <c r="G362" s="235"/>
      <c r="H362" s="238">
        <v>5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151</v>
      </c>
      <c r="AU362" s="244" t="s">
        <v>147</v>
      </c>
      <c r="AV362" s="13" t="s">
        <v>147</v>
      </c>
      <c r="AW362" s="13" t="s">
        <v>30</v>
      </c>
      <c r="AX362" s="13" t="s">
        <v>80</v>
      </c>
      <c r="AY362" s="244" t="s">
        <v>139</v>
      </c>
    </row>
    <row r="363" s="2" customFormat="1" ht="33" customHeight="1">
      <c r="A363" s="37"/>
      <c r="B363" s="38"/>
      <c r="C363" s="215" t="s">
        <v>483</v>
      </c>
      <c r="D363" s="215" t="s">
        <v>142</v>
      </c>
      <c r="E363" s="216" t="s">
        <v>484</v>
      </c>
      <c r="F363" s="217" t="s">
        <v>485</v>
      </c>
      <c r="G363" s="218" t="s">
        <v>145</v>
      </c>
      <c r="H363" s="219">
        <v>1</v>
      </c>
      <c r="I363" s="220"/>
      <c r="J363" s="221">
        <f>ROUND(I363*H363,2)</f>
        <v>0</v>
      </c>
      <c r="K363" s="222"/>
      <c r="L363" s="43"/>
      <c r="M363" s="223" t="s">
        <v>1</v>
      </c>
      <c r="N363" s="224" t="s">
        <v>41</v>
      </c>
      <c r="O363" s="91"/>
      <c r="P363" s="225">
        <f>O363*H363</f>
        <v>0</v>
      </c>
      <c r="Q363" s="225">
        <v>0.00040000000000000002</v>
      </c>
      <c r="R363" s="225">
        <f>Q363*H363</f>
        <v>0.00040000000000000002</v>
      </c>
      <c r="S363" s="225">
        <v>0</v>
      </c>
      <c r="T363" s="226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7" t="s">
        <v>218</v>
      </c>
      <c r="AT363" s="227" t="s">
        <v>142</v>
      </c>
      <c r="AU363" s="227" t="s">
        <v>147</v>
      </c>
      <c r="AY363" s="16" t="s">
        <v>139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6" t="s">
        <v>148</v>
      </c>
      <c r="BK363" s="228">
        <f>ROUND(I363*H363,2)</f>
        <v>0</v>
      </c>
      <c r="BL363" s="16" t="s">
        <v>218</v>
      </c>
      <c r="BM363" s="227" t="s">
        <v>486</v>
      </c>
    </row>
    <row r="364" s="2" customFormat="1">
      <c r="A364" s="37"/>
      <c r="B364" s="38"/>
      <c r="C364" s="39"/>
      <c r="D364" s="229" t="s">
        <v>150</v>
      </c>
      <c r="E364" s="39"/>
      <c r="F364" s="230" t="s">
        <v>485</v>
      </c>
      <c r="G364" s="39"/>
      <c r="H364" s="39"/>
      <c r="I364" s="231"/>
      <c r="J364" s="39"/>
      <c r="K364" s="39"/>
      <c r="L364" s="43"/>
      <c r="M364" s="232"/>
      <c r="N364" s="233"/>
      <c r="O364" s="91"/>
      <c r="P364" s="91"/>
      <c r="Q364" s="91"/>
      <c r="R364" s="91"/>
      <c r="S364" s="91"/>
      <c r="T364" s="92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150</v>
      </c>
      <c r="AU364" s="16" t="s">
        <v>147</v>
      </c>
    </row>
    <row r="365" s="13" customFormat="1">
      <c r="A365" s="13"/>
      <c r="B365" s="234"/>
      <c r="C365" s="235"/>
      <c r="D365" s="229" t="s">
        <v>151</v>
      </c>
      <c r="E365" s="236" t="s">
        <v>1</v>
      </c>
      <c r="F365" s="237" t="s">
        <v>80</v>
      </c>
      <c r="G365" s="235"/>
      <c r="H365" s="238">
        <v>1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151</v>
      </c>
      <c r="AU365" s="244" t="s">
        <v>147</v>
      </c>
      <c r="AV365" s="13" t="s">
        <v>147</v>
      </c>
      <c r="AW365" s="13" t="s">
        <v>30</v>
      </c>
      <c r="AX365" s="13" t="s">
        <v>80</v>
      </c>
      <c r="AY365" s="244" t="s">
        <v>139</v>
      </c>
    </row>
    <row r="366" s="2" customFormat="1" ht="24.15" customHeight="1">
      <c r="A366" s="37"/>
      <c r="B366" s="38"/>
      <c r="C366" s="215" t="s">
        <v>487</v>
      </c>
      <c r="D366" s="215" t="s">
        <v>142</v>
      </c>
      <c r="E366" s="216" t="s">
        <v>488</v>
      </c>
      <c r="F366" s="217" t="s">
        <v>489</v>
      </c>
      <c r="G366" s="218" t="s">
        <v>145</v>
      </c>
      <c r="H366" s="219">
        <v>17</v>
      </c>
      <c r="I366" s="220"/>
      <c r="J366" s="221">
        <f>ROUND(I366*H366,2)</f>
        <v>0</v>
      </c>
      <c r="K366" s="222"/>
      <c r="L366" s="43"/>
      <c r="M366" s="223" t="s">
        <v>1</v>
      </c>
      <c r="N366" s="224" t="s">
        <v>41</v>
      </c>
      <c r="O366" s="91"/>
      <c r="P366" s="225">
        <f>O366*H366</f>
        <v>0</v>
      </c>
      <c r="Q366" s="225">
        <v>2.0000000000000002E-05</v>
      </c>
      <c r="R366" s="225">
        <f>Q366*H366</f>
        <v>0.00034000000000000002</v>
      </c>
      <c r="S366" s="225">
        <v>0</v>
      </c>
      <c r="T366" s="226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27" t="s">
        <v>146</v>
      </c>
      <c r="AT366" s="227" t="s">
        <v>142</v>
      </c>
      <c r="AU366" s="227" t="s">
        <v>147</v>
      </c>
      <c r="AY366" s="16" t="s">
        <v>139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16" t="s">
        <v>148</v>
      </c>
      <c r="BK366" s="228">
        <f>ROUND(I366*H366,2)</f>
        <v>0</v>
      </c>
      <c r="BL366" s="16" t="s">
        <v>146</v>
      </c>
      <c r="BM366" s="227" t="s">
        <v>490</v>
      </c>
    </row>
    <row r="367" s="2" customFormat="1">
      <c r="A367" s="37"/>
      <c r="B367" s="38"/>
      <c r="C367" s="39"/>
      <c r="D367" s="229" t="s">
        <v>150</v>
      </c>
      <c r="E367" s="39"/>
      <c r="F367" s="230" t="s">
        <v>489</v>
      </c>
      <c r="G367" s="39"/>
      <c r="H367" s="39"/>
      <c r="I367" s="231"/>
      <c r="J367" s="39"/>
      <c r="K367" s="39"/>
      <c r="L367" s="43"/>
      <c r="M367" s="232"/>
      <c r="N367" s="233"/>
      <c r="O367" s="91"/>
      <c r="P367" s="91"/>
      <c r="Q367" s="91"/>
      <c r="R367" s="91"/>
      <c r="S367" s="91"/>
      <c r="T367" s="92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150</v>
      </c>
      <c r="AU367" s="16" t="s">
        <v>147</v>
      </c>
    </row>
    <row r="368" s="13" customFormat="1">
      <c r="A368" s="13"/>
      <c r="B368" s="234"/>
      <c r="C368" s="235"/>
      <c r="D368" s="229" t="s">
        <v>151</v>
      </c>
      <c r="E368" s="236" t="s">
        <v>1</v>
      </c>
      <c r="F368" s="237" t="s">
        <v>223</v>
      </c>
      <c r="G368" s="235"/>
      <c r="H368" s="238">
        <v>17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151</v>
      </c>
      <c r="AU368" s="244" t="s">
        <v>147</v>
      </c>
      <c r="AV368" s="13" t="s">
        <v>147</v>
      </c>
      <c r="AW368" s="13" t="s">
        <v>30</v>
      </c>
      <c r="AX368" s="13" t="s">
        <v>80</v>
      </c>
      <c r="AY368" s="244" t="s">
        <v>139</v>
      </c>
    </row>
    <row r="369" s="2" customFormat="1" ht="16.5" customHeight="1">
      <c r="A369" s="37"/>
      <c r="B369" s="38"/>
      <c r="C369" s="245" t="s">
        <v>491</v>
      </c>
      <c r="D369" s="245" t="s">
        <v>200</v>
      </c>
      <c r="E369" s="246" t="s">
        <v>492</v>
      </c>
      <c r="F369" s="247" t="s">
        <v>493</v>
      </c>
      <c r="G369" s="248" t="s">
        <v>145</v>
      </c>
      <c r="H369" s="249">
        <v>5</v>
      </c>
      <c r="I369" s="250"/>
      <c r="J369" s="251">
        <f>ROUND(I369*H369,2)</f>
        <v>0</v>
      </c>
      <c r="K369" s="252"/>
      <c r="L369" s="253"/>
      <c r="M369" s="254" t="s">
        <v>1</v>
      </c>
      <c r="N369" s="255" t="s">
        <v>41</v>
      </c>
      <c r="O369" s="91"/>
      <c r="P369" s="225">
        <f>O369*H369</f>
        <v>0</v>
      </c>
      <c r="Q369" s="225">
        <v>0.00016000000000000001</v>
      </c>
      <c r="R369" s="225">
        <f>Q369*H369</f>
        <v>0.00080000000000000004</v>
      </c>
      <c r="S369" s="225">
        <v>0</v>
      </c>
      <c r="T369" s="226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27" t="s">
        <v>152</v>
      </c>
      <c r="AT369" s="227" t="s">
        <v>200</v>
      </c>
      <c r="AU369" s="227" t="s">
        <v>147</v>
      </c>
      <c r="AY369" s="16" t="s">
        <v>139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16" t="s">
        <v>148</v>
      </c>
      <c r="BK369" s="228">
        <f>ROUND(I369*H369,2)</f>
        <v>0</v>
      </c>
      <c r="BL369" s="16" t="s">
        <v>146</v>
      </c>
      <c r="BM369" s="227" t="s">
        <v>494</v>
      </c>
    </row>
    <row r="370" s="2" customFormat="1">
      <c r="A370" s="37"/>
      <c r="B370" s="38"/>
      <c r="C370" s="39"/>
      <c r="D370" s="229" t="s">
        <v>150</v>
      </c>
      <c r="E370" s="39"/>
      <c r="F370" s="230" t="s">
        <v>493</v>
      </c>
      <c r="G370" s="39"/>
      <c r="H370" s="39"/>
      <c r="I370" s="231"/>
      <c r="J370" s="39"/>
      <c r="K370" s="39"/>
      <c r="L370" s="43"/>
      <c r="M370" s="232"/>
      <c r="N370" s="233"/>
      <c r="O370" s="91"/>
      <c r="P370" s="91"/>
      <c r="Q370" s="91"/>
      <c r="R370" s="91"/>
      <c r="S370" s="91"/>
      <c r="T370" s="92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150</v>
      </c>
      <c r="AU370" s="16" t="s">
        <v>147</v>
      </c>
    </row>
    <row r="371" s="13" customFormat="1">
      <c r="A371" s="13"/>
      <c r="B371" s="234"/>
      <c r="C371" s="235"/>
      <c r="D371" s="229" t="s">
        <v>151</v>
      </c>
      <c r="E371" s="236" t="s">
        <v>1</v>
      </c>
      <c r="F371" s="237" t="s">
        <v>148</v>
      </c>
      <c r="G371" s="235"/>
      <c r="H371" s="238">
        <v>5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151</v>
      </c>
      <c r="AU371" s="244" t="s">
        <v>147</v>
      </c>
      <c r="AV371" s="13" t="s">
        <v>147</v>
      </c>
      <c r="AW371" s="13" t="s">
        <v>30</v>
      </c>
      <c r="AX371" s="13" t="s">
        <v>80</v>
      </c>
      <c r="AY371" s="244" t="s">
        <v>139</v>
      </c>
    </row>
    <row r="372" s="2" customFormat="1" ht="16.5" customHeight="1">
      <c r="A372" s="37"/>
      <c r="B372" s="38"/>
      <c r="C372" s="245" t="s">
        <v>495</v>
      </c>
      <c r="D372" s="245" t="s">
        <v>200</v>
      </c>
      <c r="E372" s="246" t="s">
        <v>496</v>
      </c>
      <c r="F372" s="247" t="s">
        <v>497</v>
      </c>
      <c r="G372" s="248" t="s">
        <v>145</v>
      </c>
      <c r="H372" s="249">
        <v>3</v>
      </c>
      <c r="I372" s="250"/>
      <c r="J372" s="251">
        <f>ROUND(I372*H372,2)</f>
        <v>0</v>
      </c>
      <c r="K372" s="252"/>
      <c r="L372" s="253"/>
      <c r="M372" s="254" t="s">
        <v>1</v>
      </c>
      <c r="N372" s="255" t="s">
        <v>41</v>
      </c>
      <c r="O372" s="91"/>
      <c r="P372" s="225">
        <f>O372*H372</f>
        <v>0</v>
      </c>
      <c r="Q372" s="225">
        <v>0.00017000000000000001</v>
      </c>
      <c r="R372" s="225">
        <f>Q372*H372</f>
        <v>0.00051000000000000004</v>
      </c>
      <c r="S372" s="225">
        <v>0</v>
      </c>
      <c r="T372" s="226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27" t="s">
        <v>152</v>
      </c>
      <c r="AT372" s="227" t="s">
        <v>200</v>
      </c>
      <c r="AU372" s="227" t="s">
        <v>147</v>
      </c>
      <c r="AY372" s="16" t="s">
        <v>139</v>
      </c>
      <c r="BE372" s="228">
        <f>IF(N372="základní",J372,0)</f>
        <v>0</v>
      </c>
      <c r="BF372" s="228">
        <f>IF(N372="snížená",J372,0)</f>
        <v>0</v>
      </c>
      <c r="BG372" s="228">
        <f>IF(N372="zákl. přenesená",J372,0)</f>
        <v>0</v>
      </c>
      <c r="BH372" s="228">
        <f>IF(N372="sníž. přenesená",J372,0)</f>
        <v>0</v>
      </c>
      <c r="BI372" s="228">
        <f>IF(N372="nulová",J372,0)</f>
        <v>0</v>
      </c>
      <c r="BJ372" s="16" t="s">
        <v>148</v>
      </c>
      <c r="BK372" s="228">
        <f>ROUND(I372*H372,2)</f>
        <v>0</v>
      </c>
      <c r="BL372" s="16" t="s">
        <v>146</v>
      </c>
      <c r="BM372" s="227" t="s">
        <v>498</v>
      </c>
    </row>
    <row r="373" s="2" customFormat="1">
      <c r="A373" s="37"/>
      <c r="B373" s="38"/>
      <c r="C373" s="39"/>
      <c r="D373" s="229" t="s">
        <v>150</v>
      </c>
      <c r="E373" s="39"/>
      <c r="F373" s="230" t="s">
        <v>497</v>
      </c>
      <c r="G373" s="39"/>
      <c r="H373" s="39"/>
      <c r="I373" s="231"/>
      <c r="J373" s="39"/>
      <c r="K373" s="39"/>
      <c r="L373" s="43"/>
      <c r="M373" s="232"/>
      <c r="N373" s="233"/>
      <c r="O373" s="91"/>
      <c r="P373" s="91"/>
      <c r="Q373" s="91"/>
      <c r="R373" s="91"/>
      <c r="S373" s="91"/>
      <c r="T373" s="92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150</v>
      </c>
      <c r="AU373" s="16" t="s">
        <v>147</v>
      </c>
    </row>
    <row r="374" s="13" customFormat="1">
      <c r="A374" s="13"/>
      <c r="B374" s="234"/>
      <c r="C374" s="235"/>
      <c r="D374" s="229" t="s">
        <v>151</v>
      </c>
      <c r="E374" s="236" t="s">
        <v>1</v>
      </c>
      <c r="F374" s="237" t="s">
        <v>140</v>
      </c>
      <c r="G374" s="235"/>
      <c r="H374" s="238">
        <v>3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151</v>
      </c>
      <c r="AU374" s="244" t="s">
        <v>147</v>
      </c>
      <c r="AV374" s="13" t="s">
        <v>147</v>
      </c>
      <c r="AW374" s="13" t="s">
        <v>30</v>
      </c>
      <c r="AX374" s="13" t="s">
        <v>80</v>
      </c>
      <c r="AY374" s="244" t="s">
        <v>139</v>
      </c>
    </row>
    <row r="375" s="2" customFormat="1" ht="16.5" customHeight="1">
      <c r="A375" s="37"/>
      <c r="B375" s="38"/>
      <c r="C375" s="245" t="s">
        <v>499</v>
      </c>
      <c r="D375" s="245" t="s">
        <v>200</v>
      </c>
      <c r="E375" s="246" t="s">
        <v>500</v>
      </c>
      <c r="F375" s="247" t="s">
        <v>501</v>
      </c>
      <c r="G375" s="248" t="s">
        <v>145</v>
      </c>
      <c r="H375" s="249">
        <v>2</v>
      </c>
      <c r="I375" s="250"/>
      <c r="J375" s="251">
        <f>ROUND(I375*H375,2)</f>
        <v>0</v>
      </c>
      <c r="K375" s="252"/>
      <c r="L375" s="253"/>
      <c r="M375" s="254" t="s">
        <v>1</v>
      </c>
      <c r="N375" s="255" t="s">
        <v>41</v>
      </c>
      <c r="O375" s="91"/>
      <c r="P375" s="225">
        <f>O375*H375</f>
        <v>0</v>
      </c>
      <c r="Q375" s="225">
        <v>0.00010000000000000001</v>
      </c>
      <c r="R375" s="225">
        <f>Q375*H375</f>
        <v>0.00020000000000000001</v>
      </c>
      <c r="S375" s="225">
        <v>0</v>
      </c>
      <c r="T375" s="226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27" t="s">
        <v>152</v>
      </c>
      <c r="AT375" s="227" t="s">
        <v>200</v>
      </c>
      <c r="AU375" s="227" t="s">
        <v>147</v>
      </c>
      <c r="AY375" s="16" t="s">
        <v>139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6" t="s">
        <v>148</v>
      </c>
      <c r="BK375" s="228">
        <f>ROUND(I375*H375,2)</f>
        <v>0</v>
      </c>
      <c r="BL375" s="16" t="s">
        <v>146</v>
      </c>
      <c r="BM375" s="227" t="s">
        <v>502</v>
      </c>
    </row>
    <row r="376" s="2" customFormat="1">
      <c r="A376" s="37"/>
      <c r="B376" s="38"/>
      <c r="C376" s="39"/>
      <c r="D376" s="229" t="s">
        <v>150</v>
      </c>
      <c r="E376" s="39"/>
      <c r="F376" s="230" t="s">
        <v>501</v>
      </c>
      <c r="G376" s="39"/>
      <c r="H376" s="39"/>
      <c r="I376" s="231"/>
      <c r="J376" s="39"/>
      <c r="K376" s="39"/>
      <c r="L376" s="43"/>
      <c r="M376" s="232"/>
      <c r="N376" s="233"/>
      <c r="O376" s="91"/>
      <c r="P376" s="91"/>
      <c r="Q376" s="91"/>
      <c r="R376" s="91"/>
      <c r="S376" s="91"/>
      <c r="T376" s="92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150</v>
      </c>
      <c r="AU376" s="16" t="s">
        <v>147</v>
      </c>
    </row>
    <row r="377" s="13" customFormat="1">
      <c r="A377" s="13"/>
      <c r="B377" s="234"/>
      <c r="C377" s="235"/>
      <c r="D377" s="229" t="s">
        <v>151</v>
      </c>
      <c r="E377" s="236" t="s">
        <v>1</v>
      </c>
      <c r="F377" s="237" t="s">
        <v>147</v>
      </c>
      <c r="G377" s="235"/>
      <c r="H377" s="238">
        <v>2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151</v>
      </c>
      <c r="AU377" s="244" t="s">
        <v>147</v>
      </c>
      <c r="AV377" s="13" t="s">
        <v>147</v>
      </c>
      <c r="AW377" s="13" t="s">
        <v>30</v>
      </c>
      <c r="AX377" s="13" t="s">
        <v>80</v>
      </c>
      <c r="AY377" s="244" t="s">
        <v>139</v>
      </c>
    </row>
    <row r="378" s="2" customFormat="1" ht="21.75" customHeight="1">
      <c r="A378" s="37"/>
      <c r="B378" s="38"/>
      <c r="C378" s="245" t="s">
        <v>503</v>
      </c>
      <c r="D378" s="245" t="s">
        <v>200</v>
      </c>
      <c r="E378" s="246" t="s">
        <v>504</v>
      </c>
      <c r="F378" s="247" t="s">
        <v>505</v>
      </c>
      <c r="G378" s="248" t="s">
        <v>145</v>
      </c>
      <c r="H378" s="249">
        <v>6</v>
      </c>
      <c r="I378" s="250"/>
      <c r="J378" s="251">
        <f>ROUND(I378*H378,2)</f>
        <v>0</v>
      </c>
      <c r="K378" s="252"/>
      <c r="L378" s="253"/>
      <c r="M378" s="254" t="s">
        <v>1</v>
      </c>
      <c r="N378" s="255" t="s">
        <v>41</v>
      </c>
      <c r="O378" s="91"/>
      <c r="P378" s="225">
        <f>O378*H378</f>
        <v>0</v>
      </c>
      <c r="Q378" s="225">
        <v>6.0000000000000002E-05</v>
      </c>
      <c r="R378" s="225">
        <f>Q378*H378</f>
        <v>0.00036000000000000002</v>
      </c>
      <c r="S378" s="225">
        <v>0</v>
      </c>
      <c r="T378" s="226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27" t="s">
        <v>152</v>
      </c>
      <c r="AT378" s="227" t="s">
        <v>200</v>
      </c>
      <c r="AU378" s="227" t="s">
        <v>147</v>
      </c>
      <c r="AY378" s="16" t="s">
        <v>139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16" t="s">
        <v>148</v>
      </c>
      <c r="BK378" s="228">
        <f>ROUND(I378*H378,2)</f>
        <v>0</v>
      </c>
      <c r="BL378" s="16" t="s">
        <v>146</v>
      </c>
      <c r="BM378" s="227" t="s">
        <v>506</v>
      </c>
    </row>
    <row r="379" s="2" customFormat="1">
      <c r="A379" s="37"/>
      <c r="B379" s="38"/>
      <c r="C379" s="39"/>
      <c r="D379" s="229" t="s">
        <v>150</v>
      </c>
      <c r="E379" s="39"/>
      <c r="F379" s="230" t="s">
        <v>505</v>
      </c>
      <c r="G379" s="39"/>
      <c r="H379" s="39"/>
      <c r="I379" s="231"/>
      <c r="J379" s="39"/>
      <c r="K379" s="39"/>
      <c r="L379" s="43"/>
      <c r="M379" s="232"/>
      <c r="N379" s="233"/>
      <c r="O379" s="91"/>
      <c r="P379" s="91"/>
      <c r="Q379" s="91"/>
      <c r="R379" s="91"/>
      <c r="S379" s="91"/>
      <c r="T379" s="92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150</v>
      </c>
      <c r="AU379" s="16" t="s">
        <v>147</v>
      </c>
    </row>
    <row r="380" s="13" customFormat="1">
      <c r="A380" s="13"/>
      <c r="B380" s="234"/>
      <c r="C380" s="235"/>
      <c r="D380" s="229" t="s">
        <v>151</v>
      </c>
      <c r="E380" s="236" t="s">
        <v>1</v>
      </c>
      <c r="F380" s="237" t="s">
        <v>164</v>
      </c>
      <c r="G380" s="235"/>
      <c r="H380" s="238">
        <v>6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151</v>
      </c>
      <c r="AU380" s="244" t="s">
        <v>147</v>
      </c>
      <c r="AV380" s="13" t="s">
        <v>147</v>
      </c>
      <c r="AW380" s="13" t="s">
        <v>30</v>
      </c>
      <c r="AX380" s="13" t="s">
        <v>80</v>
      </c>
      <c r="AY380" s="244" t="s">
        <v>139</v>
      </c>
    </row>
    <row r="381" s="2" customFormat="1" ht="16.5" customHeight="1">
      <c r="A381" s="37"/>
      <c r="B381" s="38"/>
      <c r="C381" s="245" t="s">
        <v>507</v>
      </c>
      <c r="D381" s="245" t="s">
        <v>200</v>
      </c>
      <c r="E381" s="246" t="s">
        <v>508</v>
      </c>
      <c r="F381" s="247" t="s">
        <v>509</v>
      </c>
      <c r="G381" s="248" t="s">
        <v>510</v>
      </c>
      <c r="H381" s="249">
        <v>1</v>
      </c>
      <c r="I381" s="250"/>
      <c r="J381" s="251">
        <f>ROUND(I381*H381,2)</f>
        <v>0</v>
      </c>
      <c r="K381" s="252"/>
      <c r="L381" s="253"/>
      <c r="M381" s="254" t="s">
        <v>1</v>
      </c>
      <c r="N381" s="255" t="s">
        <v>41</v>
      </c>
      <c r="O381" s="91"/>
      <c r="P381" s="225">
        <f>O381*H381</f>
        <v>0</v>
      </c>
      <c r="Q381" s="225">
        <v>0.00067000000000000002</v>
      </c>
      <c r="R381" s="225">
        <f>Q381*H381</f>
        <v>0.00067000000000000002</v>
      </c>
      <c r="S381" s="225">
        <v>0</v>
      </c>
      <c r="T381" s="226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27" t="s">
        <v>152</v>
      </c>
      <c r="AT381" s="227" t="s">
        <v>200</v>
      </c>
      <c r="AU381" s="227" t="s">
        <v>147</v>
      </c>
      <c r="AY381" s="16" t="s">
        <v>139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6" t="s">
        <v>148</v>
      </c>
      <c r="BK381" s="228">
        <f>ROUND(I381*H381,2)</f>
        <v>0</v>
      </c>
      <c r="BL381" s="16" t="s">
        <v>146</v>
      </c>
      <c r="BM381" s="227" t="s">
        <v>511</v>
      </c>
    </row>
    <row r="382" s="2" customFormat="1">
      <c r="A382" s="37"/>
      <c r="B382" s="38"/>
      <c r="C382" s="39"/>
      <c r="D382" s="229" t="s">
        <v>150</v>
      </c>
      <c r="E382" s="39"/>
      <c r="F382" s="230" t="s">
        <v>509</v>
      </c>
      <c r="G382" s="39"/>
      <c r="H382" s="39"/>
      <c r="I382" s="231"/>
      <c r="J382" s="39"/>
      <c r="K382" s="39"/>
      <c r="L382" s="43"/>
      <c r="M382" s="232"/>
      <c r="N382" s="233"/>
      <c r="O382" s="91"/>
      <c r="P382" s="91"/>
      <c r="Q382" s="91"/>
      <c r="R382" s="91"/>
      <c r="S382" s="91"/>
      <c r="T382" s="92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150</v>
      </c>
      <c r="AU382" s="16" t="s">
        <v>147</v>
      </c>
    </row>
    <row r="383" s="13" customFormat="1">
      <c r="A383" s="13"/>
      <c r="B383" s="234"/>
      <c r="C383" s="235"/>
      <c r="D383" s="229" t="s">
        <v>151</v>
      </c>
      <c r="E383" s="236" t="s">
        <v>1</v>
      </c>
      <c r="F383" s="237" t="s">
        <v>80</v>
      </c>
      <c r="G383" s="235"/>
      <c r="H383" s="238">
        <v>1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151</v>
      </c>
      <c r="AU383" s="244" t="s">
        <v>147</v>
      </c>
      <c r="AV383" s="13" t="s">
        <v>147</v>
      </c>
      <c r="AW383" s="13" t="s">
        <v>30</v>
      </c>
      <c r="AX383" s="13" t="s">
        <v>80</v>
      </c>
      <c r="AY383" s="244" t="s">
        <v>139</v>
      </c>
    </row>
    <row r="384" s="2" customFormat="1" ht="33" customHeight="1">
      <c r="A384" s="37"/>
      <c r="B384" s="38"/>
      <c r="C384" s="215" t="s">
        <v>512</v>
      </c>
      <c r="D384" s="215" t="s">
        <v>142</v>
      </c>
      <c r="E384" s="216" t="s">
        <v>513</v>
      </c>
      <c r="F384" s="217" t="s">
        <v>514</v>
      </c>
      <c r="G384" s="218" t="s">
        <v>145</v>
      </c>
      <c r="H384" s="219">
        <v>1</v>
      </c>
      <c r="I384" s="220"/>
      <c r="J384" s="221">
        <f>ROUND(I384*H384,2)</f>
        <v>0</v>
      </c>
      <c r="K384" s="222"/>
      <c r="L384" s="43"/>
      <c r="M384" s="223" t="s">
        <v>1</v>
      </c>
      <c r="N384" s="224" t="s">
        <v>41</v>
      </c>
      <c r="O384" s="91"/>
      <c r="P384" s="225">
        <f>O384*H384</f>
        <v>0</v>
      </c>
      <c r="Q384" s="225">
        <v>0.0030599999999999998</v>
      </c>
      <c r="R384" s="225">
        <f>Q384*H384</f>
        <v>0.0030599999999999998</v>
      </c>
      <c r="S384" s="225">
        <v>0</v>
      </c>
      <c r="T384" s="226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27" t="s">
        <v>218</v>
      </c>
      <c r="AT384" s="227" t="s">
        <v>142</v>
      </c>
      <c r="AU384" s="227" t="s">
        <v>147</v>
      </c>
      <c r="AY384" s="16" t="s">
        <v>139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6" t="s">
        <v>148</v>
      </c>
      <c r="BK384" s="228">
        <f>ROUND(I384*H384,2)</f>
        <v>0</v>
      </c>
      <c r="BL384" s="16" t="s">
        <v>218</v>
      </c>
      <c r="BM384" s="227" t="s">
        <v>515</v>
      </c>
    </row>
    <row r="385" s="2" customFormat="1">
      <c r="A385" s="37"/>
      <c r="B385" s="38"/>
      <c r="C385" s="39"/>
      <c r="D385" s="229" t="s">
        <v>150</v>
      </c>
      <c r="E385" s="39"/>
      <c r="F385" s="230" t="s">
        <v>514</v>
      </c>
      <c r="G385" s="39"/>
      <c r="H385" s="39"/>
      <c r="I385" s="231"/>
      <c r="J385" s="39"/>
      <c r="K385" s="39"/>
      <c r="L385" s="43"/>
      <c r="M385" s="232"/>
      <c r="N385" s="233"/>
      <c r="O385" s="91"/>
      <c r="P385" s="91"/>
      <c r="Q385" s="91"/>
      <c r="R385" s="91"/>
      <c r="S385" s="91"/>
      <c r="T385" s="92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150</v>
      </c>
      <c r="AU385" s="16" t="s">
        <v>147</v>
      </c>
    </row>
    <row r="386" s="13" customFormat="1">
      <c r="A386" s="13"/>
      <c r="B386" s="234"/>
      <c r="C386" s="235"/>
      <c r="D386" s="229" t="s">
        <v>151</v>
      </c>
      <c r="E386" s="236" t="s">
        <v>1</v>
      </c>
      <c r="F386" s="237" t="s">
        <v>80</v>
      </c>
      <c r="G386" s="235"/>
      <c r="H386" s="238">
        <v>1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151</v>
      </c>
      <c r="AU386" s="244" t="s">
        <v>147</v>
      </c>
      <c r="AV386" s="13" t="s">
        <v>147</v>
      </c>
      <c r="AW386" s="13" t="s">
        <v>30</v>
      </c>
      <c r="AX386" s="13" t="s">
        <v>80</v>
      </c>
      <c r="AY386" s="244" t="s">
        <v>139</v>
      </c>
    </row>
    <row r="387" s="2" customFormat="1" ht="37.8" customHeight="1">
      <c r="A387" s="37"/>
      <c r="B387" s="38"/>
      <c r="C387" s="215" t="s">
        <v>516</v>
      </c>
      <c r="D387" s="215" t="s">
        <v>142</v>
      </c>
      <c r="E387" s="216" t="s">
        <v>517</v>
      </c>
      <c r="F387" s="217" t="s">
        <v>518</v>
      </c>
      <c r="G387" s="218" t="s">
        <v>196</v>
      </c>
      <c r="H387" s="219">
        <v>16</v>
      </c>
      <c r="I387" s="220"/>
      <c r="J387" s="221">
        <f>ROUND(I387*H387,2)</f>
        <v>0</v>
      </c>
      <c r="K387" s="222"/>
      <c r="L387" s="43"/>
      <c r="M387" s="223" t="s">
        <v>1</v>
      </c>
      <c r="N387" s="224" t="s">
        <v>41</v>
      </c>
      <c r="O387" s="91"/>
      <c r="P387" s="225">
        <f>O387*H387</f>
        <v>0</v>
      </c>
      <c r="Q387" s="225">
        <v>0.00019000000000000001</v>
      </c>
      <c r="R387" s="225">
        <f>Q387*H387</f>
        <v>0.0030400000000000002</v>
      </c>
      <c r="S387" s="225">
        <v>0</v>
      </c>
      <c r="T387" s="226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27" t="s">
        <v>218</v>
      </c>
      <c r="AT387" s="227" t="s">
        <v>142</v>
      </c>
      <c r="AU387" s="227" t="s">
        <v>147</v>
      </c>
      <c r="AY387" s="16" t="s">
        <v>139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6" t="s">
        <v>148</v>
      </c>
      <c r="BK387" s="228">
        <f>ROUND(I387*H387,2)</f>
        <v>0</v>
      </c>
      <c r="BL387" s="16" t="s">
        <v>218</v>
      </c>
      <c r="BM387" s="227" t="s">
        <v>519</v>
      </c>
    </row>
    <row r="388" s="2" customFormat="1">
      <c r="A388" s="37"/>
      <c r="B388" s="38"/>
      <c r="C388" s="39"/>
      <c r="D388" s="229" t="s">
        <v>150</v>
      </c>
      <c r="E388" s="39"/>
      <c r="F388" s="230" t="s">
        <v>518</v>
      </c>
      <c r="G388" s="39"/>
      <c r="H388" s="39"/>
      <c r="I388" s="231"/>
      <c r="J388" s="39"/>
      <c r="K388" s="39"/>
      <c r="L388" s="43"/>
      <c r="M388" s="232"/>
      <c r="N388" s="233"/>
      <c r="O388" s="91"/>
      <c r="P388" s="91"/>
      <c r="Q388" s="91"/>
      <c r="R388" s="91"/>
      <c r="S388" s="91"/>
      <c r="T388" s="92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150</v>
      </c>
      <c r="AU388" s="16" t="s">
        <v>147</v>
      </c>
    </row>
    <row r="389" s="13" customFormat="1">
      <c r="A389" s="13"/>
      <c r="B389" s="234"/>
      <c r="C389" s="235"/>
      <c r="D389" s="229" t="s">
        <v>151</v>
      </c>
      <c r="E389" s="236" t="s">
        <v>1</v>
      </c>
      <c r="F389" s="237" t="s">
        <v>218</v>
      </c>
      <c r="G389" s="235"/>
      <c r="H389" s="238">
        <v>16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151</v>
      </c>
      <c r="AU389" s="244" t="s">
        <v>147</v>
      </c>
      <c r="AV389" s="13" t="s">
        <v>147</v>
      </c>
      <c r="AW389" s="13" t="s">
        <v>30</v>
      </c>
      <c r="AX389" s="13" t="s">
        <v>80</v>
      </c>
      <c r="AY389" s="244" t="s">
        <v>139</v>
      </c>
    </row>
    <row r="390" s="2" customFormat="1" ht="33" customHeight="1">
      <c r="A390" s="37"/>
      <c r="B390" s="38"/>
      <c r="C390" s="215" t="s">
        <v>520</v>
      </c>
      <c r="D390" s="215" t="s">
        <v>142</v>
      </c>
      <c r="E390" s="216" t="s">
        <v>521</v>
      </c>
      <c r="F390" s="217" t="s">
        <v>522</v>
      </c>
      <c r="G390" s="218" t="s">
        <v>196</v>
      </c>
      <c r="H390" s="219">
        <v>16</v>
      </c>
      <c r="I390" s="220"/>
      <c r="J390" s="221">
        <f>ROUND(I390*H390,2)</f>
        <v>0</v>
      </c>
      <c r="K390" s="222"/>
      <c r="L390" s="43"/>
      <c r="M390" s="223" t="s">
        <v>1</v>
      </c>
      <c r="N390" s="224" t="s">
        <v>41</v>
      </c>
      <c r="O390" s="91"/>
      <c r="P390" s="225">
        <f>O390*H390</f>
        <v>0</v>
      </c>
      <c r="Q390" s="225">
        <v>1.0000000000000001E-05</v>
      </c>
      <c r="R390" s="225">
        <f>Q390*H390</f>
        <v>0.00016000000000000001</v>
      </c>
      <c r="S390" s="225">
        <v>0</v>
      </c>
      <c r="T390" s="226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27" t="s">
        <v>218</v>
      </c>
      <c r="AT390" s="227" t="s">
        <v>142</v>
      </c>
      <c r="AU390" s="227" t="s">
        <v>147</v>
      </c>
      <c r="AY390" s="16" t="s">
        <v>139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16" t="s">
        <v>148</v>
      </c>
      <c r="BK390" s="228">
        <f>ROUND(I390*H390,2)</f>
        <v>0</v>
      </c>
      <c r="BL390" s="16" t="s">
        <v>218</v>
      </c>
      <c r="BM390" s="227" t="s">
        <v>523</v>
      </c>
    </row>
    <row r="391" s="2" customFormat="1">
      <c r="A391" s="37"/>
      <c r="B391" s="38"/>
      <c r="C391" s="39"/>
      <c r="D391" s="229" t="s">
        <v>150</v>
      </c>
      <c r="E391" s="39"/>
      <c r="F391" s="230" t="s">
        <v>522</v>
      </c>
      <c r="G391" s="39"/>
      <c r="H391" s="39"/>
      <c r="I391" s="231"/>
      <c r="J391" s="39"/>
      <c r="K391" s="39"/>
      <c r="L391" s="43"/>
      <c r="M391" s="232"/>
      <c r="N391" s="233"/>
      <c r="O391" s="91"/>
      <c r="P391" s="91"/>
      <c r="Q391" s="91"/>
      <c r="R391" s="91"/>
      <c r="S391" s="91"/>
      <c r="T391" s="92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150</v>
      </c>
      <c r="AU391" s="16" t="s">
        <v>147</v>
      </c>
    </row>
    <row r="392" s="13" customFormat="1">
      <c r="A392" s="13"/>
      <c r="B392" s="234"/>
      <c r="C392" s="235"/>
      <c r="D392" s="229" t="s">
        <v>151</v>
      </c>
      <c r="E392" s="236" t="s">
        <v>1</v>
      </c>
      <c r="F392" s="237" t="s">
        <v>218</v>
      </c>
      <c r="G392" s="235"/>
      <c r="H392" s="238">
        <v>16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151</v>
      </c>
      <c r="AU392" s="244" t="s">
        <v>147</v>
      </c>
      <c r="AV392" s="13" t="s">
        <v>147</v>
      </c>
      <c r="AW392" s="13" t="s">
        <v>30</v>
      </c>
      <c r="AX392" s="13" t="s">
        <v>80</v>
      </c>
      <c r="AY392" s="244" t="s">
        <v>139</v>
      </c>
    </row>
    <row r="393" s="2" customFormat="1" ht="44.25" customHeight="1">
      <c r="A393" s="37"/>
      <c r="B393" s="38"/>
      <c r="C393" s="215" t="s">
        <v>524</v>
      </c>
      <c r="D393" s="215" t="s">
        <v>142</v>
      </c>
      <c r="E393" s="216" t="s">
        <v>525</v>
      </c>
      <c r="F393" s="217" t="s">
        <v>526</v>
      </c>
      <c r="G393" s="218" t="s">
        <v>306</v>
      </c>
      <c r="H393" s="219">
        <v>0.024</v>
      </c>
      <c r="I393" s="220"/>
      <c r="J393" s="221">
        <f>ROUND(I393*H393,2)</f>
        <v>0</v>
      </c>
      <c r="K393" s="222"/>
      <c r="L393" s="43"/>
      <c r="M393" s="223" t="s">
        <v>1</v>
      </c>
      <c r="N393" s="224" t="s">
        <v>41</v>
      </c>
      <c r="O393" s="91"/>
      <c r="P393" s="225">
        <f>O393*H393</f>
        <v>0</v>
      </c>
      <c r="Q393" s="225">
        <v>0</v>
      </c>
      <c r="R393" s="225">
        <f>Q393*H393</f>
        <v>0</v>
      </c>
      <c r="S393" s="225">
        <v>0</v>
      </c>
      <c r="T393" s="226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27" t="s">
        <v>218</v>
      </c>
      <c r="AT393" s="227" t="s">
        <v>142</v>
      </c>
      <c r="AU393" s="227" t="s">
        <v>147</v>
      </c>
      <c r="AY393" s="16" t="s">
        <v>139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16" t="s">
        <v>148</v>
      </c>
      <c r="BK393" s="228">
        <f>ROUND(I393*H393,2)</f>
        <v>0</v>
      </c>
      <c r="BL393" s="16" t="s">
        <v>218</v>
      </c>
      <c r="BM393" s="227" t="s">
        <v>527</v>
      </c>
    </row>
    <row r="394" s="2" customFormat="1">
      <c r="A394" s="37"/>
      <c r="B394" s="38"/>
      <c r="C394" s="39"/>
      <c r="D394" s="229" t="s">
        <v>150</v>
      </c>
      <c r="E394" s="39"/>
      <c r="F394" s="230" t="s">
        <v>526</v>
      </c>
      <c r="G394" s="39"/>
      <c r="H394" s="39"/>
      <c r="I394" s="231"/>
      <c r="J394" s="39"/>
      <c r="K394" s="39"/>
      <c r="L394" s="43"/>
      <c r="M394" s="232"/>
      <c r="N394" s="233"/>
      <c r="O394" s="91"/>
      <c r="P394" s="91"/>
      <c r="Q394" s="91"/>
      <c r="R394" s="91"/>
      <c r="S394" s="91"/>
      <c r="T394" s="92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150</v>
      </c>
      <c r="AU394" s="16" t="s">
        <v>147</v>
      </c>
    </row>
    <row r="395" s="12" customFormat="1" ht="22.8" customHeight="1">
      <c r="A395" s="12"/>
      <c r="B395" s="199"/>
      <c r="C395" s="200"/>
      <c r="D395" s="201" t="s">
        <v>72</v>
      </c>
      <c r="E395" s="213" t="s">
        <v>528</v>
      </c>
      <c r="F395" s="213" t="s">
        <v>529</v>
      </c>
      <c r="G395" s="200"/>
      <c r="H395" s="200"/>
      <c r="I395" s="203"/>
      <c r="J395" s="214">
        <f>BK395</f>
        <v>0</v>
      </c>
      <c r="K395" s="200"/>
      <c r="L395" s="205"/>
      <c r="M395" s="206"/>
      <c r="N395" s="207"/>
      <c r="O395" s="207"/>
      <c r="P395" s="208">
        <f>SUM(P396:P447)</f>
        <v>0</v>
      </c>
      <c r="Q395" s="207"/>
      <c r="R395" s="208">
        <f>SUM(R396:R447)</f>
        <v>0.21596000000000004</v>
      </c>
      <c r="S395" s="207"/>
      <c r="T395" s="209">
        <f>SUM(T396:T447)</f>
        <v>0.23493999999999998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0" t="s">
        <v>147</v>
      </c>
      <c r="AT395" s="211" t="s">
        <v>72</v>
      </c>
      <c r="AU395" s="211" t="s">
        <v>80</v>
      </c>
      <c r="AY395" s="210" t="s">
        <v>139</v>
      </c>
      <c r="BK395" s="212">
        <f>SUM(BK396:BK447)</f>
        <v>0</v>
      </c>
    </row>
    <row r="396" s="2" customFormat="1" ht="24.15" customHeight="1">
      <c r="A396" s="37"/>
      <c r="B396" s="38"/>
      <c r="C396" s="215" t="s">
        <v>530</v>
      </c>
      <c r="D396" s="215" t="s">
        <v>142</v>
      </c>
      <c r="E396" s="216" t="s">
        <v>531</v>
      </c>
      <c r="F396" s="217" t="s">
        <v>532</v>
      </c>
      <c r="G396" s="218" t="s">
        <v>453</v>
      </c>
      <c r="H396" s="219">
        <v>1</v>
      </c>
      <c r="I396" s="220"/>
      <c r="J396" s="221">
        <f>ROUND(I396*H396,2)</f>
        <v>0</v>
      </c>
      <c r="K396" s="222"/>
      <c r="L396" s="43"/>
      <c r="M396" s="223" t="s">
        <v>1</v>
      </c>
      <c r="N396" s="224" t="s">
        <v>41</v>
      </c>
      <c r="O396" s="91"/>
      <c r="P396" s="225">
        <f>O396*H396</f>
        <v>0</v>
      </c>
      <c r="Q396" s="225">
        <v>0</v>
      </c>
      <c r="R396" s="225">
        <f>Q396*H396</f>
        <v>0</v>
      </c>
      <c r="S396" s="225">
        <v>0.01933</v>
      </c>
      <c r="T396" s="226">
        <f>S396*H396</f>
        <v>0.01933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27" t="s">
        <v>218</v>
      </c>
      <c r="AT396" s="227" t="s">
        <v>142</v>
      </c>
      <c r="AU396" s="227" t="s">
        <v>147</v>
      </c>
      <c r="AY396" s="16" t="s">
        <v>139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6" t="s">
        <v>148</v>
      </c>
      <c r="BK396" s="228">
        <f>ROUND(I396*H396,2)</f>
        <v>0</v>
      </c>
      <c r="BL396" s="16" t="s">
        <v>218</v>
      </c>
      <c r="BM396" s="227" t="s">
        <v>533</v>
      </c>
    </row>
    <row r="397" s="2" customFormat="1">
      <c r="A397" s="37"/>
      <c r="B397" s="38"/>
      <c r="C397" s="39"/>
      <c r="D397" s="229" t="s">
        <v>150</v>
      </c>
      <c r="E397" s="39"/>
      <c r="F397" s="230" t="s">
        <v>532</v>
      </c>
      <c r="G397" s="39"/>
      <c r="H397" s="39"/>
      <c r="I397" s="231"/>
      <c r="J397" s="39"/>
      <c r="K397" s="39"/>
      <c r="L397" s="43"/>
      <c r="M397" s="232"/>
      <c r="N397" s="233"/>
      <c r="O397" s="91"/>
      <c r="P397" s="91"/>
      <c r="Q397" s="91"/>
      <c r="R397" s="91"/>
      <c r="S397" s="91"/>
      <c r="T397" s="92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150</v>
      </c>
      <c r="AU397" s="16" t="s">
        <v>147</v>
      </c>
    </row>
    <row r="398" s="13" customFormat="1">
      <c r="A398" s="13"/>
      <c r="B398" s="234"/>
      <c r="C398" s="235"/>
      <c r="D398" s="229" t="s">
        <v>151</v>
      </c>
      <c r="E398" s="236" t="s">
        <v>1</v>
      </c>
      <c r="F398" s="237" t="s">
        <v>80</v>
      </c>
      <c r="G398" s="235"/>
      <c r="H398" s="238">
        <v>1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151</v>
      </c>
      <c r="AU398" s="244" t="s">
        <v>147</v>
      </c>
      <c r="AV398" s="13" t="s">
        <v>147</v>
      </c>
      <c r="AW398" s="13" t="s">
        <v>30</v>
      </c>
      <c r="AX398" s="13" t="s">
        <v>80</v>
      </c>
      <c r="AY398" s="244" t="s">
        <v>139</v>
      </c>
    </row>
    <row r="399" s="2" customFormat="1" ht="24.15" customHeight="1">
      <c r="A399" s="37"/>
      <c r="B399" s="38"/>
      <c r="C399" s="215" t="s">
        <v>534</v>
      </c>
      <c r="D399" s="215" t="s">
        <v>142</v>
      </c>
      <c r="E399" s="216" t="s">
        <v>535</v>
      </c>
      <c r="F399" s="217" t="s">
        <v>536</v>
      </c>
      <c r="G399" s="218" t="s">
        <v>453</v>
      </c>
      <c r="H399" s="219">
        <v>1</v>
      </c>
      <c r="I399" s="220"/>
      <c r="J399" s="221">
        <f>ROUND(I399*H399,2)</f>
        <v>0</v>
      </c>
      <c r="K399" s="222"/>
      <c r="L399" s="43"/>
      <c r="M399" s="223" t="s">
        <v>1</v>
      </c>
      <c r="N399" s="224" t="s">
        <v>41</v>
      </c>
      <c r="O399" s="91"/>
      <c r="P399" s="225">
        <f>O399*H399</f>
        <v>0</v>
      </c>
      <c r="Q399" s="225">
        <v>0.02894</v>
      </c>
      <c r="R399" s="225">
        <f>Q399*H399</f>
        <v>0.02894</v>
      </c>
      <c r="S399" s="225">
        <v>0</v>
      </c>
      <c r="T399" s="226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27" t="s">
        <v>218</v>
      </c>
      <c r="AT399" s="227" t="s">
        <v>142</v>
      </c>
      <c r="AU399" s="227" t="s">
        <v>147</v>
      </c>
      <c r="AY399" s="16" t="s">
        <v>139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6" t="s">
        <v>148</v>
      </c>
      <c r="BK399" s="228">
        <f>ROUND(I399*H399,2)</f>
        <v>0</v>
      </c>
      <c r="BL399" s="16" t="s">
        <v>218</v>
      </c>
      <c r="BM399" s="227" t="s">
        <v>537</v>
      </c>
    </row>
    <row r="400" s="2" customFormat="1">
      <c r="A400" s="37"/>
      <c r="B400" s="38"/>
      <c r="C400" s="39"/>
      <c r="D400" s="229" t="s">
        <v>150</v>
      </c>
      <c r="E400" s="39"/>
      <c r="F400" s="230" t="s">
        <v>536</v>
      </c>
      <c r="G400" s="39"/>
      <c r="H400" s="39"/>
      <c r="I400" s="231"/>
      <c r="J400" s="39"/>
      <c r="K400" s="39"/>
      <c r="L400" s="43"/>
      <c r="M400" s="232"/>
      <c r="N400" s="233"/>
      <c r="O400" s="91"/>
      <c r="P400" s="91"/>
      <c r="Q400" s="91"/>
      <c r="R400" s="91"/>
      <c r="S400" s="91"/>
      <c r="T400" s="92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150</v>
      </c>
      <c r="AU400" s="16" t="s">
        <v>147</v>
      </c>
    </row>
    <row r="401" s="2" customFormat="1" ht="21.75" customHeight="1">
      <c r="A401" s="37"/>
      <c r="B401" s="38"/>
      <c r="C401" s="215" t="s">
        <v>538</v>
      </c>
      <c r="D401" s="215" t="s">
        <v>142</v>
      </c>
      <c r="E401" s="216" t="s">
        <v>539</v>
      </c>
      <c r="F401" s="217" t="s">
        <v>540</v>
      </c>
      <c r="G401" s="218" t="s">
        <v>453</v>
      </c>
      <c r="H401" s="219">
        <v>1</v>
      </c>
      <c r="I401" s="220"/>
      <c r="J401" s="221">
        <f>ROUND(I401*H401,2)</f>
        <v>0</v>
      </c>
      <c r="K401" s="222"/>
      <c r="L401" s="43"/>
      <c r="M401" s="223" t="s">
        <v>1</v>
      </c>
      <c r="N401" s="224" t="s">
        <v>41</v>
      </c>
      <c r="O401" s="91"/>
      <c r="P401" s="225">
        <f>O401*H401</f>
        <v>0</v>
      </c>
      <c r="Q401" s="225">
        <v>0</v>
      </c>
      <c r="R401" s="225">
        <f>Q401*H401</f>
        <v>0</v>
      </c>
      <c r="S401" s="225">
        <v>0.019460000000000002</v>
      </c>
      <c r="T401" s="226">
        <f>S401*H401</f>
        <v>0.019460000000000002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27" t="s">
        <v>218</v>
      </c>
      <c r="AT401" s="227" t="s">
        <v>142</v>
      </c>
      <c r="AU401" s="227" t="s">
        <v>147</v>
      </c>
      <c r="AY401" s="16" t="s">
        <v>139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6" t="s">
        <v>148</v>
      </c>
      <c r="BK401" s="228">
        <f>ROUND(I401*H401,2)</f>
        <v>0</v>
      </c>
      <c r="BL401" s="16" t="s">
        <v>218</v>
      </c>
      <c r="BM401" s="227" t="s">
        <v>541</v>
      </c>
    </row>
    <row r="402" s="2" customFormat="1">
      <c r="A402" s="37"/>
      <c r="B402" s="38"/>
      <c r="C402" s="39"/>
      <c r="D402" s="229" t="s">
        <v>150</v>
      </c>
      <c r="E402" s="39"/>
      <c r="F402" s="230" t="s">
        <v>540</v>
      </c>
      <c r="G402" s="39"/>
      <c r="H402" s="39"/>
      <c r="I402" s="231"/>
      <c r="J402" s="39"/>
      <c r="K402" s="39"/>
      <c r="L402" s="43"/>
      <c r="M402" s="232"/>
      <c r="N402" s="233"/>
      <c r="O402" s="91"/>
      <c r="P402" s="91"/>
      <c r="Q402" s="91"/>
      <c r="R402" s="91"/>
      <c r="S402" s="91"/>
      <c r="T402" s="92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150</v>
      </c>
      <c r="AU402" s="16" t="s">
        <v>147</v>
      </c>
    </row>
    <row r="403" s="2" customFormat="1" ht="37.8" customHeight="1">
      <c r="A403" s="37"/>
      <c r="B403" s="38"/>
      <c r="C403" s="215" t="s">
        <v>542</v>
      </c>
      <c r="D403" s="215" t="s">
        <v>142</v>
      </c>
      <c r="E403" s="216" t="s">
        <v>543</v>
      </c>
      <c r="F403" s="217" t="s">
        <v>544</v>
      </c>
      <c r="G403" s="218" t="s">
        <v>453</v>
      </c>
      <c r="H403" s="219">
        <v>1</v>
      </c>
      <c r="I403" s="220"/>
      <c r="J403" s="221">
        <f>ROUND(I403*H403,2)</f>
        <v>0</v>
      </c>
      <c r="K403" s="222"/>
      <c r="L403" s="43"/>
      <c r="M403" s="223" t="s">
        <v>1</v>
      </c>
      <c r="N403" s="224" t="s">
        <v>41</v>
      </c>
      <c r="O403" s="91"/>
      <c r="P403" s="225">
        <f>O403*H403</f>
        <v>0</v>
      </c>
      <c r="Q403" s="225">
        <v>0.02223</v>
      </c>
      <c r="R403" s="225">
        <f>Q403*H403</f>
        <v>0.02223</v>
      </c>
      <c r="S403" s="225">
        <v>0</v>
      </c>
      <c r="T403" s="226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27" t="s">
        <v>218</v>
      </c>
      <c r="AT403" s="227" t="s">
        <v>142</v>
      </c>
      <c r="AU403" s="227" t="s">
        <v>147</v>
      </c>
      <c r="AY403" s="16" t="s">
        <v>139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16" t="s">
        <v>148</v>
      </c>
      <c r="BK403" s="228">
        <f>ROUND(I403*H403,2)</f>
        <v>0</v>
      </c>
      <c r="BL403" s="16" t="s">
        <v>218</v>
      </c>
      <c r="BM403" s="227" t="s">
        <v>545</v>
      </c>
    </row>
    <row r="404" s="2" customFormat="1">
      <c r="A404" s="37"/>
      <c r="B404" s="38"/>
      <c r="C404" s="39"/>
      <c r="D404" s="229" t="s">
        <v>150</v>
      </c>
      <c r="E404" s="39"/>
      <c r="F404" s="230" t="s">
        <v>544</v>
      </c>
      <c r="G404" s="39"/>
      <c r="H404" s="39"/>
      <c r="I404" s="231"/>
      <c r="J404" s="39"/>
      <c r="K404" s="39"/>
      <c r="L404" s="43"/>
      <c r="M404" s="232"/>
      <c r="N404" s="233"/>
      <c r="O404" s="91"/>
      <c r="P404" s="91"/>
      <c r="Q404" s="91"/>
      <c r="R404" s="91"/>
      <c r="S404" s="91"/>
      <c r="T404" s="92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150</v>
      </c>
      <c r="AU404" s="16" t="s">
        <v>147</v>
      </c>
    </row>
    <row r="405" s="2" customFormat="1" ht="16.5" customHeight="1">
      <c r="A405" s="37"/>
      <c r="B405" s="38"/>
      <c r="C405" s="215" t="s">
        <v>546</v>
      </c>
      <c r="D405" s="215" t="s">
        <v>142</v>
      </c>
      <c r="E405" s="216" t="s">
        <v>547</v>
      </c>
      <c r="F405" s="217" t="s">
        <v>548</v>
      </c>
      <c r="G405" s="218" t="s">
        <v>453</v>
      </c>
      <c r="H405" s="219">
        <v>1</v>
      </c>
      <c r="I405" s="220"/>
      <c r="J405" s="221">
        <f>ROUND(I405*H405,2)</f>
        <v>0</v>
      </c>
      <c r="K405" s="222"/>
      <c r="L405" s="43"/>
      <c r="M405" s="223" t="s">
        <v>1</v>
      </c>
      <c r="N405" s="224" t="s">
        <v>41</v>
      </c>
      <c r="O405" s="91"/>
      <c r="P405" s="225">
        <f>O405*H405</f>
        <v>0</v>
      </c>
      <c r="Q405" s="225">
        <v>0</v>
      </c>
      <c r="R405" s="225">
        <f>Q405*H405</f>
        <v>0</v>
      </c>
      <c r="S405" s="225">
        <v>0.032899999999999999</v>
      </c>
      <c r="T405" s="226">
        <f>S405*H405</f>
        <v>0.032899999999999999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27" t="s">
        <v>218</v>
      </c>
      <c r="AT405" s="227" t="s">
        <v>142</v>
      </c>
      <c r="AU405" s="227" t="s">
        <v>147</v>
      </c>
      <c r="AY405" s="16" t="s">
        <v>139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6" t="s">
        <v>148</v>
      </c>
      <c r="BK405" s="228">
        <f>ROUND(I405*H405,2)</f>
        <v>0</v>
      </c>
      <c r="BL405" s="16" t="s">
        <v>218</v>
      </c>
      <c r="BM405" s="227" t="s">
        <v>549</v>
      </c>
    </row>
    <row r="406" s="2" customFormat="1">
      <c r="A406" s="37"/>
      <c r="B406" s="38"/>
      <c r="C406" s="39"/>
      <c r="D406" s="229" t="s">
        <v>150</v>
      </c>
      <c r="E406" s="39"/>
      <c r="F406" s="230" t="s">
        <v>548</v>
      </c>
      <c r="G406" s="39"/>
      <c r="H406" s="39"/>
      <c r="I406" s="231"/>
      <c r="J406" s="39"/>
      <c r="K406" s="39"/>
      <c r="L406" s="43"/>
      <c r="M406" s="232"/>
      <c r="N406" s="233"/>
      <c r="O406" s="91"/>
      <c r="P406" s="91"/>
      <c r="Q406" s="91"/>
      <c r="R406" s="91"/>
      <c r="S406" s="91"/>
      <c r="T406" s="92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150</v>
      </c>
      <c r="AU406" s="16" t="s">
        <v>147</v>
      </c>
    </row>
    <row r="407" s="2" customFormat="1" ht="21.75" customHeight="1">
      <c r="A407" s="37"/>
      <c r="B407" s="38"/>
      <c r="C407" s="215" t="s">
        <v>550</v>
      </c>
      <c r="D407" s="215" t="s">
        <v>142</v>
      </c>
      <c r="E407" s="216" t="s">
        <v>551</v>
      </c>
      <c r="F407" s="217" t="s">
        <v>552</v>
      </c>
      <c r="G407" s="218" t="s">
        <v>453</v>
      </c>
      <c r="H407" s="219">
        <v>1</v>
      </c>
      <c r="I407" s="220"/>
      <c r="J407" s="221">
        <f>ROUND(I407*H407,2)</f>
        <v>0</v>
      </c>
      <c r="K407" s="222"/>
      <c r="L407" s="43"/>
      <c r="M407" s="223" t="s">
        <v>1</v>
      </c>
      <c r="N407" s="224" t="s">
        <v>41</v>
      </c>
      <c r="O407" s="91"/>
      <c r="P407" s="225">
        <f>O407*H407</f>
        <v>0</v>
      </c>
      <c r="Q407" s="225">
        <v>0.021000000000000001</v>
      </c>
      <c r="R407" s="225">
        <f>Q407*H407</f>
        <v>0.021000000000000001</v>
      </c>
      <c r="S407" s="225">
        <v>0</v>
      </c>
      <c r="T407" s="226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27" t="s">
        <v>218</v>
      </c>
      <c r="AT407" s="227" t="s">
        <v>142</v>
      </c>
      <c r="AU407" s="227" t="s">
        <v>147</v>
      </c>
      <c r="AY407" s="16" t="s">
        <v>139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6" t="s">
        <v>148</v>
      </c>
      <c r="BK407" s="228">
        <f>ROUND(I407*H407,2)</f>
        <v>0</v>
      </c>
      <c r="BL407" s="16" t="s">
        <v>218</v>
      </c>
      <c r="BM407" s="227" t="s">
        <v>553</v>
      </c>
    </row>
    <row r="408" s="2" customFormat="1">
      <c r="A408" s="37"/>
      <c r="B408" s="38"/>
      <c r="C408" s="39"/>
      <c r="D408" s="229" t="s">
        <v>150</v>
      </c>
      <c r="E408" s="39"/>
      <c r="F408" s="230" t="s">
        <v>552</v>
      </c>
      <c r="G408" s="39"/>
      <c r="H408" s="39"/>
      <c r="I408" s="231"/>
      <c r="J408" s="39"/>
      <c r="K408" s="39"/>
      <c r="L408" s="43"/>
      <c r="M408" s="232"/>
      <c r="N408" s="233"/>
      <c r="O408" s="91"/>
      <c r="P408" s="91"/>
      <c r="Q408" s="91"/>
      <c r="R408" s="91"/>
      <c r="S408" s="91"/>
      <c r="T408" s="92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150</v>
      </c>
      <c r="AU408" s="16" t="s">
        <v>147</v>
      </c>
    </row>
    <row r="409" s="2" customFormat="1" ht="55.5" customHeight="1">
      <c r="A409" s="37"/>
      <c r="B409" s="38"/>
      <c r="C409" s="215" t="s">
        <v>554</v>
      </c>
      <c r="D409" s="215" t="s">
        <v>142</v>
      </c>
      <c r="E409" s="216" t="s">
        <v>555</v>
      </c>
      <c r="F409" s="217" t="s">
        <v>556</v>
      </c>
      <c r="G409" s="218" t="s">
        <v>453</v>
      </c>
      <c r="H409" s="219">
        <v>1</v>
      </c>
      <c r="I409" s="220"/>
      <c r="J409" s="221">
        <f>ROUND(I409*H409,2)</f>
        <v>0</v>
      </c>
      <c r="K409" s="222"/>
      <c r="L409" s="43"/>
      <c r="M409" s="223" t="s">
        <v>1</v>
      </c>
      <c r="N409" s="224" t="s">
        <v>41</v>
      </c>
      <c r="O409" s="91"/>
      <c r="P409" s="225">
        <f>O409*H409</f>
        <v>0</v>
      </c>
      <c r="Q409" s="225">
        <v>0.04453</v>
      </c>
      <c r="R409" s="225">
        <f>Q409*H409</f>
        <v>0.04453</v>
      </c>
      <c r="S409" s="225">
        <v>0</v>
      </c>
      <c r="T409" s="226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27" t="s">
        <v>218</v>
      </c>
      <c r="AT409" s="227" t="s">
        <v>142</v>
      </c>
      <c r="AU409" s="227" t="s">
        <v>147</v>
      </c>
      <c r="AY409" s="16" t="s">
        <v>139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6" t="s">
        <v>148</v>
      </c>
      <c r="BK409" s="228">
        <f>ROUND(I409*H409,2)</f>
        <v>0</v>
      </c>
      <c r="BL409" s="16" t="s">
        <v>218</v>
      </c>
      <c r="BM409" s="227" t="s">
        <v>557</v>
      </c>
    </row>
    <row r="410" s="2" customFormat="1">
      <c r="A410" s="37"/>
      <c r="B410" s="38"/>
      <c r="C410" s="39"/>
      <c r="D410" s="229" t="s">
        <v>150</v>
      </c>
      <c r="E410" s="39"/>
      <c r="F410" s="230" t="s">
        <v>556</v>
      </c>
      <c r="G410" s="39"/>
      <c r="H410" s="39"/>
      <c r="I410" s="231"/>
      <c r="J410" s="39"/>
      <c r="K410" s="39"/>
      <c r="L410" s="43"/>
      <c r="M410" s="232"/>
      <c r="N410" s="233"/>
      <c r="O410" s="91"/>
      <c r="P410" s="91"/>
      <c r="Q410" s="91"/>
      <c r="R410" s="91"/>
      <c r="S410" s="91"/>
      <c r="T410" s="92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150</v>
      </c>
      <c r="AU410" s="16" t="s">
        <v>147</v>
      </c>
    </row>
    <row r="411" s="2" customFormat="1" ht="37.8" customHeight="1">
      <c r="A411" s="37"/>
      <c r="B411" s="38"/>
      <c r="C411" s="215" t="s">
        <v>558</v>
      </c>
      <c r="D411" s="215" t="s">
        <v>142</v>
      </c>
      <c r="E411" s="216" t="s">
        <v>559</v>
      </c>
      <c r="F411" s="217" t="s">
        <v>560</v>
      </c>
      <c r="G411" s="218" t="s">
        <v>453</v>
      </c>
      <c r="H411" s="219">
        <v>1</v>
      </c>
      <c r="I411" s="220"/>
      <c r="J411" s="221">
        <f>ROUND(I411*H411,2)</f>
        <v>0</v>
      </c>
      <c r="K411" s="222"/>
      <c r="L411" s="43"/>
      <c r="M411" s="223" t="s">
        <v>1</v>
      </c>
      <c r="N411" s="224" t="s">
        <v>41</v>
      </c>
      <c r="O411" s="91"/>
      <c r="P411" s="225">
        <f>O411*H411</f>
        <v>0</v>
      </c>
      <c r="Q411" s="225">
        <v>0.0049300000000000004</v>
      </c>
      <c r="R411" s="225">
        <f>Q411*H411</f>
        <v>0.0049300000000000004</v>
      </c>
      <c r="S411" s="225">
        <v>0</v>
      </c>
      <c r="T411" s="226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27" t="s">
        <v>218</v>
      </c>
      <c r="AT411" s="227" t="s">
        <v>142</v>
      </c>
      <c r="AU411" s="227" t="s">
        <v>147</v>
      </c>
      <c r="AY411" s="16" t="s">
        <v>139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6" t="s">
        <v>148</v>
      </c>
      <c r="BK411" s="228">
        <f>ROUND(I411*H411,2)</f>
        <v>0</v>
      </c>
      <c r="BL411" s="16" t="s">
        <v>218</v>
      </c>
      <c r="BM411" s="227" t="s">
        <v>561</v>
      </c>
    </row>
    <row r="412" s="2" customFormat="1">
      <c r="A412" s="37"/>
      <c r="B412" s="38"/>
      <c r="C412" s="39"/>
      <c r="D412" s="229" t="s">
        <v>150</v>
      </c>
      <c r="E412" s="39"/>
      <c r="F412" s="230" t="s">
        <v>560</v>
      </c>
      <c r="G412" s="39"/>
      <c r="H412" s="39"/>
      <c r="I412" s="231"/>
      <c r="J412" s="39"/>
      <c r="K412" s="39"/>
      <c r="L412" s="43"/>
      <c r="M412" s="232"/>
      <c r="N412" s="233"/>
      <c r="O412" s="91"/>
      <c r="P412" s="91"/>
      <c r="Q412" s="91"/>
      <c r="R412" s="91"/>
      <c r="S412" s="91"/>
      <c r="T412" s="92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150</v>
      </c>
      <c r="AU412" s="16" t="s">
        <v>147</v>
      </c>
    </row>
    <row r="413" s="2" customFormat="1" ht="24.15" customHeight="1">
      <c r="A413" s="37"/>
      <c r="B413" s="38"/>
      <c r="C413" s="215" t="s">
        <v>562</v>
      </c>
      <c r="D413" s="215" t="s">
        <v>142</v>
      </c>
      <c r="E413" s="216" t="s">
        <v>563</v>
      </c>
      <c r="F413" s="217" t="s">
        <v>564</v>
      </c>
      <c r="G413" s="218" t="s">
        <v>453</v>
      </c>
      <c r="H413" s="219">
        <v>1</v>
      </c>
      <c r="I413" s="220"/>
      <c r="J413" s="221">
        <f>ROUND(I413*H413,2)</f>
        <v>0</v>
      </c>
      <c r="K413" s="222"/>
      <c r="L413" s="43"/>
      <c r="M413" s="223" t="s">
        <v>1</v>
      </c>
      <c r="N413" s="224" t="s">
        <v>41</v>
      </c>
      <c r="O413" s="91"/>
      <c r="P413" s="225">
        <f>O413*H413</f>
        <v>0</v>
      </c>
      <c r="Q413" s="225">
        <v>0</v>
      </c>
      <c r="R413" s="225">
        <f>Q413*H413</f>
        <v>0</v>
      </c>
      <c r="S413" s="225">
        <v>0.155</v>
      </c>
      <c r="T413" s="226">
        <f>S413*H413</f>
        <v>0.155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27" t="s">
        <v>218</v>
      </c>
      <c r="AT413" s="227" t="s">
        <v>142</v>
      </c>
      <c r="AU413" s="227" t="s">
        <v>147</v>
      </c>
      <c r="AY413" s="16" t="s">
        <v>139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6" t="s">
        <v>148</v>
      </c>
      <c r="BK413" s="228">
        <f>ROUND(I413*H413,2)</f>
        <v>0</v>
      </c>
      <c r="BL413" s="16" t="s">
        <v>218</v>
      </c>
      <c r="BM413" s="227" t="s">
        <v>565</v>
      </c>
    </row>
    <row r="414" s="2" customFormat="1">
      <c r="A414" s="37"/>
      <c r="B414" s="38"/>
      <c r="C414" s="39"/>
      <c r="D414" s="229" t="s">
        <v>150</v>
      </c>
      <c r="E414" s="39"/>
      <c r="F414" s="230" t="s">
        <v>564</v>
      </c>
      <c r="G414" s="39"/>
      <c r="H414" s="39"/>
      <c r="I414" s="231"/>
      <c r="J414" s="39"/>
      <c r="K414" s="39"/>
      <c r="L414" s="43"/>
      <c r="M414" s="232"/>
      <c r="N414" s="233"/>
      <c r="O414" s="91"/>
      <c r="P414" s="91"/>
      <c r="Q414" s="91"/>
      <c r="R414" s="91"/>
      <c r="S414" s="91"/>
      <c r="T414" s="92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6" t="s">
        <v>150</v>
      </c>
      <c r="AU414" s="16" t="s">
        <v>147</v>
      </c>
    </row>
    <row r="415" s="2" customFormat="1" ht="44.25" customHeight="1">
      <c r="A415" s="37"/>
      <c r="B415" s="38"/>
      <c r="C415" s="215" t="s">
        <v>566</v>
      </c>
      <c r="D415" s="215" t="s">
        <v>142</v>
      </c>
      <c r="E415" s="216" t="s">
        <v>567</v>
      </c>
      <c r="F415" s="217" t="s">
        <v>568</v>
      </c>
      <c r="G415" s="218" t="s">
        <v>453</v>
      </c>
      <c r="H415" s="219">
        <v>1</v>
      </c>
      <c r="I415" s="220"/>
      <c r="J415" s="221">
        <f>ROUND(I415*H415,2)</f>
        <v>0</v>
      </c>
      <c r="K415" s="222"/>
      <c r="L415" s="43"/>
      <c r="M415" s="223" t="s">
        <v>1</v>
      </c>
      <c r="N415" s="224" t="s">
        <v>41</v>
      </c>
      <c r="O415" s="91"/>
      <c r="P415" s="225">
        <f>O415*H415</f>
        <v>0</v>
      </c>
      <c r="Q415" s="225">
        <v>0.087340000000000001</v>
      </c>
      <c r="R415" s="225">
        <f>Q415*H415</f>
        <v>0.087340000000000001</v>
      </c>
      <c r="S415" s="225">
        <v>0</v>
      </c>
      <c r="T415" s="226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27" t="s">
        <v>218</v>
      </c>
      <c r="AT415" s="227" t="s">
        <v>142</v>
      </c>
      <c r="AU415" s="227" t="s">
        <v>147</v>
      </c>
      <c r="AY415" s="16" t="s">
        <v>139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6" t="s">
        <v>148</v>
      </c>
      <c r="BK415" s="228">
        <f>ROUND(I415*H415,2)</f>
        <v>0</v>
      </c>
      <c r="BL415" s="16" t="s">
        <v>218</v>
      </c>
      <c r="BM415" s="227" t="s">
        <v>569</v>
      </c>
    </row>
    <row r="416" s="2" customFormat="1">
      <c r="A416" s="37"/>
      <c r="B416" s="38"/>
      <c r="C416" s="39"/>
      <c r="D416" s="229" t="s">
        <v>150</v>
      </c>
      <c r="E416" s="39"/>
      <c r="F416" s="230" t="s">
        <v>568</v>
      </c>
      <c r="G416" s="39"/>
      <c r="H416" s="39"/>
      <c r="I416" s="231"/>
      <c r="J416" s="39"/>
      <c r="K416" s="39"/>
      <c r="L416" s="43"/>
      <c r="M416" s="232"/>
      <c r="N416" s="233"/>
      <c r="O416" s="91"/>
      <c r="P416" s="91"/>
      <c r="Q416" s="91"/>
      <c r="R416" s="91"/>
      <c r="S416" s="91"/>
      <c r="T416" s="92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150</v>
      </c>
      <c r="AU416" s="16" t="s">
        <v>147</v>
      </c>
    </row>
    <row r="417" s="2" customFormat="1" ht="16.5" customHeight="1">
      <c r="A417" s="37"/>
      <c r="B417" s="38"/>
      <c r="C417" s="215" t="s">
        <v>570</v>
      </c>
      <c r="D417" s="215" t="s">
        <v>142</v>
      </c>
      <c r="E417" s="216" t="s">
        <v>571</v>
      </c>
      <c r="F417" s="217" t="s">
        <v>572</v>
      </c>
      <c r="G417" s="218" t="s">
        <v>453</v>
      </c>
      <c r="H417" s="219">
        <v>2</v>
      </c>
      <c r="I417" s="220"/>
      <c r="J417" s="221">
        <f>ROUND(I417*H417,2)</f>
        <v>0</v>
      </c>
      <c r="K417" s="222"/>
      <c r="L417" s="43"/>
      <c r="M417" s="223" t="s">
        <v>1</v>
      </c>
      <c r="N417" s="224" t="s">
        <v>41</v>
      </c>
      <c r="O417" s="91"/>
      <c r="P417" s="225">
        <f>O417*H417</f>
        <v>0</v>
      </c>
      <c r="Q417" s="225">
        <v>0</v>
      </c>
      <c r="R417" s="225">
        <f>Q417*H417</f>
        <v>0</v>
      </c>
      <c r="S417" s="225">
        <v>0.00156</v>
      </c>
      <c r="T417" s="226">
        <f>S417*H417</f>
        <v>0.0031199999999999999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27" t="s">
        <v>218</v>
      </c>
      <c r="AT417" s="227" t="s">
        <v>142</v>
      </c>
      <c r="AU417" s="227" t="s">
        <v>147</v>
      </c>
      <c r="AY417" s="16" t="s">
        <v>139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16" t="s">
        <v>148</v>
      </c>
      <c r="BK417" s="228">
        <f>ROUND(I417*H417,2)</f>
        <v>0</v>
      </c>
      <c r="BL417" s="16" t="s">
        <v>218</v>
      </c>
      <c r="BM417" s="227" t="s">
        <v>573</v>
      </c>
    </row>
    <row r="418" s="2" customFormat="1">
      <c r="A418" s="37"/>
      <c r="B418" s="38"/>
      <c r="C418" s="39"/>
      <c r="D418" s="229" t="s">
        <v>150</v>
      </c>
      <c r="E418" s="39"/>
      <c r="F418" s="230" t="s">
        <v>572</v>
      </c>
      <c r="G418" s="39"/>
      <c r="H418" s="39"/>
      <c r="I418" s="231"/>
      <c r="J418" s="39"/>
      <c r="K418" s="39"/>
      <c r="L418" s="43"/>
      <c r="M418" s="232"/>
      <c r="N418" s="233"/>
      <c r="O418" s="91"/>
      <c r="P418" s="91"/>
      <c r="Q418" s="91"/>
      <c r="R418" s="91"/>
      <c r="S418" s="91"/>
      <c r="T418" s="92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150</v>
      </c>
      <c r="AU418" s="16" t="s">
        <v>147</v>
      </c>
    </row>
    <row r="419" s="13" customFormat="1">
      <c r="A419" s="13"/>
      <c r="B419" s="234"/>
      <c r="C419" s="235"/>
      <c r="D419" s="229" t="s">
        <v>151</v>
      </c>
      <c r="E419" s="236" t="s">
        <v>1</v>
      </c>
      <c r="F419" s="237" t="s">
        <v>147</v>
      </c>
      <c r="G419" s="235"/>
      <c r="H419" s="238">
        <v>2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151</v>
      </c>
      <c r="AU419" s="244" t="s">
        <v>147</v>
      </c>
      <c r="AV419" s="13" t="s">
        <v>147</v>
      </c>
      <c r="AW419" s="13" t="s">
        <v>30</v>
      </c>
      <c r="AX419" s="13" t="s">
        <v>80</v>
      </c>
      <c r="AY419" s="244" t="s">
        <v>139</v>
      </c>
    </row>
    <row r="420" s="2" customFormat="1" ht="24.15" customHeight="1">
      <c r="A420" s="37"/>
      <c r="B420" s="38"/>
      <c r="C420" s="215" t="s">
        <v>574</v>
      </c>
      <c r="D420" s="215" t="s">
        <v>142</v>
      </c>
      <c r="E420" s="216" t="s">
        <v>575</v>
      </c>
      <c r="F420" s="217" t="s">
        <v>576</v>
      </c>
      <c r="G420" s="218" t="s">
        <v>453</v>
      </c>
      <c r="H420" s="219">
        <v>1</v>
      </c>
      <c r="I420" s="220"/>
      <c r="J420" s="221">
        <f>ROUND(I420*H420,2)</f>
        <v>0</v>
      </c>
      <c r="K420" s="222"/>
      <c r="L420" s="43"/>
      <c r="M420" s="223" t="s">
        <v>1</v>
      </c>
      <c r="N420" s="224" t="s">
        <v>41</v>
      </c>
      <c r="O420" s="91"/>
      <c r="P420" s="225">
        <f>O420*H420</f>
        <v>0</v>
      </c>
      <c r="Q420" s="225">
        <v>0.0018</v>
      </c>
      <c r="R420" s="225">
        <f>Q420*H420</f>
        <v>0.0018</v>
      </c>
      <c r="S420" s="225">
        <v>0</v>
      </c>
      <c r="T420" s="226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27" t="s">
        <v>218</v>
      </c>
      <c r="AT420" s="227" t="s">
        <v>142</v>
      </c>
      <c r="AU420" s="227" t="s">
        <v>147</v>
      </c>
      <c r="AY420" s="16" t="s">
        <v>139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6" t="s">
        <v>148</v>
      </c>
      <c r="BK420" s="228">
        <f>ROUND(I420*H420,2)</f>
        <v>0</v>
      </c>
      <c r="BL420" s="16" t="s">
        <v>218</v>
      </c>
      <c r="BM420" s="227" t="s">
        <v>577</v>
      </c>
    </row>
    <row r="421" s="2" customFormat="1">
      <c r="A421" s="37"/>
      <c r="B421" s="38"/>
      <c r="C421" s="39"/>
      <c r="D421" s="229" t="s">
        <v>150</v>
      </c>
      <c r="E421" s="39"/>
      <c r="F421" s="230" t="s">
        <v>576</v>
      </c>
      <c r="G421" s="39"/>
      <c r="H421" s="39"/>
      <c r="I421" s="231"/>
      <c r="J421" s="39"/>
      <c r="K421" s="39"/>
      <c r="L421" s="43"/>
      <c r="M421" s="232"/>
      <c r="N421" s="233"/>
      <c r="O421" s="91"/>
      <c r="P421" s="91"/>
      <c r="Q421" s="91"/>
      <c r="R421" s="91"/>
      <c r="S421" s="91"/>
      <c r="T421" s="92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150</v>
      </c>
      <c r="AU421" s="16" t="s">
        <v>147</v>
      </c>
    </row>
    <row r="422" s="2" customFormat="1" ht="16.5" customHeight="1">
      <c r="A422" s="37"/>
      <c r="B422" s="38"/>
      <c r="C422" s="215" t="s">
        <v>578</v>
      </c>
      <c r="D422" s="215" t="s">
        <v>142</v>
      </c>
      <c r="E422" s="216" t="s">
        <v>579</v>
      </c>
      <c r="F422" s="217" t="s">
        <v>580</v>
      </c>
      <c r="G422" s="218" t="s">
        <v>453</v>
      </c>
      <c r="H422" s="219">
        <v>1</v>
      </c>
      <c r="I422" s="220"/>
      <c r="J422" s="221">
        <f>ROUND(I422*H422,2)</f>
        <v>0</v>
      </c>
      <c r="K422" s="222"/>
      <c r="L422" s="43"/>
      <c r="M422" s="223" t="s">
        <v>1</v>
      </c>
      <c r="N422" s="224" t="s">
        <v>41</v>
      </c>
      <c r="O422" s="91"/>
      <c r="P422" s="225">
        <f>O422*H422</f>
        <v>0</v>
      </c>
      <c r="Q422" s="225">
        <v>0.0018400000000000001</v>
      </c>
      <c r="R422" s="225">
        <f>Q422*H422</f>
        <v>0.0018400000000000001</v>
      </c>
      <c r="S422" s="225">
        <v>0</v>
      </c>
      <c r="T422" s="226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27" t="s">
        <v>218</v>
      </c>
      <c r="AT422" s="227" t="s">
        <v>142</v>
      </c>
      <c r="AU422" s="227" t="s">
        <v>147</v>
      </c>
      <c r="AY422" s="16" t="s">
        <v>139</v>
      </c>
      <c r="BE422" s="228">
        <f>IF(N422="základní",J422,0)</f>
        <v>0</v>
      </c>
      <c r="BF422" s="228">
        <f>IF(N422="snížená",J422,0)</f>
        <v>0</v>
      </c>
      <c r="BG422" s="228">
        <f>IF(N422="zákl. přenesená",J422,0)</f>
        <v>0</v>
      </c>
      <c r="BH422" s="228">
        <f>IF(N422="sníž. přenesená",J422,0)</f>
        <v>0</v>
      </c>
      <c r="BI422" s="228">
        <f>IF(N422="nulová",J422,0)</f>
        <v>0</v>
      </c>
      <c r="BJ422" s="16" t="s">
        <v>148</v>
      </c>
      <c r="BK422" s="228">
        <f>ROUND(I422*H422,2)</f>
        <v>0</v>
      </c>
      <c r="BL422" s="16" t="s">
        <v>218</v>
      </c>
      <c r="BM422" s="227" t="s">
        <v>581</v>
      </c>
    </row>
    <row r="423" s="2" customFormat="1">
      <c r="A423" s="37"/>
      <c r="B423" s="38"/>
      <c r="C423" s="39"/>
      <c r="D423" s="229" t="s">
        <v>150</v>
      </c>
      <c r="E423" s="39"/>
      <c r="F423" s="230" t="s">
        <v>580</v>
      </c>
      <c r="G423" s="39"/>
      <c r="H423" s="39"/>
      <c r="I423" s="231"/>
      <c r="J423" s="39"/>
      <c r="K423" s="39"/>
      <c r="L423" s="43"/>
      <c r="M423" s="232"/>
      <c r="N423" s="233"/>
      <c r="O423" s="91"/>
      <c r="P423" s="91"/>
      <c r="Q423" s="91"/>
      <c r="R423" s="91"/>
      <c r="S423" s="91"/>
      <c r="T423" s="92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6" t="s">
        <v>150</v>
      </c>
      <c r="AU423" s="16" t="s">
        <v>147</v>
      </c>
    </row>
    <row r="424" s="2" customFormat="1" ht="16.5" customHeight="1">
      <c r="A424" s="37"/>
      <c r="B424" s="38"/>
      <c r="C424" s="215" t="s">
        <v>582</v>
      </c>
      <c r="D424" s="215" t="s">
        <v>142</v>
      </c>
      <c r="E424" s="216" t="s">
        <v>583</v>
      </c>
      <c r="F424" s="217" t="s">
        <v>584</v>
      </c>
      <c r="G424" s="218" t="s">
        <v>453</v>
      </c>
      <c r="H424" s="219">
        <v>1</v>
      </c>
      <c r="I424" s="220"/>
      <c r="J424" s="221">
        <f>ROUND(I424*H424,2)</f>
        <v>0</v>
      </c>
      <c r="K424" s="222"/>
      <c r="L424" s="43"/>
      <c r="M424" s="223" t="s">
        <v>1</v>
      </c>
      <c r="N424" s="224" t="s">
        <v>41</v>
      </c>
      <c r="O424" s="91"/>
      <c r="P424" s="225">
        <f>O424*H424</f>
        <v>0</v>
      </c>
      <c r="Q424" s="225">
        <v>0.0018400000000000001</v>
      </c>
      <c r="R424" s="225">
        <f>Q424*H424</f>
        <v>0.0018400000000000001</v>
      </c>
      <c r="S424" s="225">
        <v>0</v>
      </c>
      <c r="T424" s="226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27" t="s">
        <v>218</v>
      </c>
      <c r="AT424" s="227" t="s">
        <v>142</v>
      </c>
      <c r="AU424" s="227" t="s">
        <v>147</v>
      </c>
      <c r="AY424" s="16" t="s">
        <v>139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6" t="s">
        <v>148</v>
      </c>
      <c r="BK424" s="228">
        <f>ROUND(I424*H424,2)</f>
        <v>0</v>
      </c>
      <c r="BL424" s="16" t="s">
        <v>218</v>
      </c>
      <c r="BM424" s="227" t="s">
        <v>585</v>
      </c>
    </row>
    <row r="425" s="2" customFormat="1">
      <c r="A425" s="37"/>
      <c r="B425" s="38"/>
      <c r="C425" s="39"/>
      <c r="D425" s="229" t="s">
        <v>150</v>
      </c>
      <c r="E425" s="39"/>
      <c r="F425" s="230" t="s">
        <v>584</v>
      </c>
      <c r="G425" s="39"/>
      <c r="H425" s="39"/>
      <c r="I425" s="231"/>
      <c r="J425" s="39"/>
      <c r="K425" s="39"/>
      <c r="L425" s="43"/>
      <c r="M425" s="232"/>
      <c r="N425" s="233"/>
      <c r="O425" s="91"/>
      <c r="P425" s="91"/>
      <c r="Q425" s="91"/>
      <c r="R425" s="91"/>
      <c r="S425" s="91"/>
      <c r="T425" s="92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150</v>
      </c>
      <c r="AU425" s="16" t="s">
        <v>147</v>
      </c>
    </row>
    <row r="426" s="2" customFormat="1" ht="24.15" customHeight="1">
      <c r="A426" s="37"/>
      <c r="B426" s="38"/>
      <c r="C426" s="215" t="s">
        <v>586</v>
      </c>
      <c r="D426" s="215" t="s">
        <v>142</v>
      </c>
      <c r="E426" s="216" t="s">
        <v>587</v>
      </c>
      <c r="F426" s="217" t="s">
        <v>588</v>
      </c>
      <c r="G426" s="218" t="s">
        <v>145</v>
      </c>
      <c r="H426" s="219">
        <v>3</v>
      </c>
      <c r="I426" s="220"/>
      <c r="J426" s="221">
        <f>ROUND(I426*H426,2)</f>
        <v>0</v>
      </c>
      <c r="K426" s="222"/>
      <c r="L426" s="43"/>
      <c r="M426" s="223" t="s">
        <v>1</v>
      </c>
      <c r="N426" s="224" t="s">
        <v>41</v>
      </c>
      <c r="O426" s="91"/>
      <c r="P426" s="225">
        <f>O426*H426</f>
        <v>0</v>
      </c>
      <c r="Q426" s="225">
        <v>0</v>
      </c>
      <c r="R426" s="225">
        <f>Q426*H426</f>
        <v>0</v>
      </c>
      <c r="S426" s="225">
        <v>0.00085999999999999998</v>
      </c>
      <c r="T426" s="226">
        <f>S426*H426</f>
        <v>0.0025799999999999998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27" t="s">
        <v>218</v>
      </c>
      <c r="AT426" s="227" t="s">
        <v>142</v>
      </c>
      <c r="AU426" s="227" t="s">
        <v>147</v>
      </c>
      <c r="AY426" s="16" t="s">
        <v>139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6" t="s">
        <v>148</v>
      </c>
      <c r="BK426" s="228">
        <f>ROUND(I426*H426,2)</f>
        <v>0</v>
      </c>
      <c r="BL426" s="16" t="s">
        <v>218</v>
      </c>
      <c r="BM426" s="227" t="s">
        <v>589</v>
      </c>
    </row>
    <row r="427" s="2" customFormat="1">
      <c r="A427" s="37"/>
      <c r="B427" s="38"/>
      <c r="C427" s="39"/>
      <c r="D427" s="229" t="s">
        <v>150</v>
      </c>
      <c r="E427" s="39"/>
      <c r="F427" s="230" t="s">
        <v>588</v>
      </c>
      <c r="G427" s="39"/>
      <c r="H427" s="39"/>
      <c r="I427" s="231"/>
      <c r="J427" s="39"/>
      <c r="K427" s="39"/>
      <c r="L427" s="43"/>
      <c r="M427" s="232"/>
      <c r="N427" s="233"/>
      <c r="O427" s="91"/>
      <c r="P427" s="91"/>
      <c r="Q427" s="91"/>
      <c r="R427" s="91"/>
      <c r="S427" s="91"/>
      <c r="T427" s="92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150</v>
      </c>
      <c r="AU427" s="16" t="s">
        <v>147</v>
      </c>
    </row>
    <row r="428" s="13" customFormat="1">
      <c r="A428" s="13"/>
      <c r="B428" s="234"/>
      <c r="C428" s="235"/>
      <c r="D428" s="229" t="s">
        <v>151</v>
      </c>
      <c r="E428" s="236" t="s">
        <v>1</v>
      </c>
      <c r="F428" s="237" t="s">
        <v>140</v>
      </c>
      <c r="G428" s="235"/>
      <c r="H428" s="238">
        <v>3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151</v>
      </c>
      <c r="AU428" s="244" t="s">
        <v>147</v>
      </c>
      <c r="AV428" s="13" t="s">
        <v>147</v>
      </c>
      <c r="AW428" s="13" t="s">
        <v>30</v>
      </c>
      <c r="AX428" s="13" t="s">
        <v>80</v>
      </c>
      <c r="AY428" s="244" t="s">
        <v>139</v>
      </c>
    </row>
    <row r="429" s="2" customFormat="1" ht="24.15" customHeight="1">
      <c r="A429" s="37"/>
      <c r="B429" s="38"/>
      <c r="C429" s="215" t="s">
        <v>590</v>
      </c>
      <c r="D429" s="215" t="s">
        <v>142</v>
      </c>
      <c r="E429" s="216" t="s">
        <v>591</v>
      </c>
      <c r="F429" s="217" t="s">
        <v>592</v>
      </c>
      <c r="G429" s="218" t="s">
        <v>145</v>
      </c>
      <c r="H429" s="219">
        <v>1</v>
      </c>
      <c r="I429" s="220"/>
      <c r="J429" s="221">
        <f>ROUND(I429*H429,2)</f>
        <v>0</v>
      </c>
      <c r="K429" s="222"/>
      <c r="L429" s="43"/>
      <c r="M429" s="223" t="s">
        <v>1</v>
      </c>
      <c r="N429" s="224" t="s">
        <v>41</v>
      </c>
      <c r="O429" s="91"/>
      <c r="P429" s="225">
        <f>O429*H429</f>
        <v>0</v>
      </c>
      <c r="Q429" s="225">
        <v>0.00036000000000000002</v>
      </c>
      <c r="R429" s="225">
        <f>Q429*H429</f>
        <v>0.00036000000000000002</v>
      </c>
      <c r="S429" s="225">
        <v>0</v>
      </c>
      <c r="T429" s="226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27" t="s">
        <v>218</v>
      </c>
      <c r="AT429" s="227" t="s">
        <v>142</v>
      </c>
      <c r="AU429" s="227" t="s">
        <v>147</v>
      </c>
      <c r="AY429" s="16" t="s">
        <v>139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6" t="s">
        <v>148</v>
      </c>
      <c r="BK429" s="228">
        <f>ROUND(I429*H429,2)</f>
        <v>0</v>
      </c>
      <c r="BL429" s="16" t="s">
        <v>218</v>
      </c>
      <c r="BM429" s="227" t="s">
        <v>593</v>
      </c>
    </row>
    <row r="430" s="2" customFormat="1">
      <c r="A430" s="37"/>
      <c r="B430" s="38"/>
      <c r="C430" s="39"/>
      <c r="D430" s="229" t="s">
        <v>150</v>
      </c>
      <c r="E430" s="39"/>
      <c r="F430" s="230" t="s">
        <v>592</v>
      </c>
      <c r="G430" s="39"/>
      <c r="H430" s="39"/>
      <c r="I430" s="231"/>
      <c r="J430" s="39"/>
      <c r="K430" s="39"/>
      <c r="L430" s="43"/>
      <c r="M430" s="232"/>
      <c r="N430" s="233"/>
      <c r="O430" s="91"/>
      <c r="P430" s="91"/>
      <c r="Q430" s="91"/>
      <c r="R430" s="91"/>
      <c r="S430" s="91"/>
      <c r="T430" s="92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150</v>
      </c>
      <c r="AU430" s="16" t="s">
        <v>147</v>
      </c>
    </row>
    <row r="431" s="13" customFormat="1">
      <c r="A431" s="13"/>
      <c r="B431" s="234"/>
      <c r="C431" s="235"/>
      <c r="D431" s="229" t="s">
        <v>151</v>
      </c>
      <c r="E431" s="236" t="s">
        <v>1</v>
      </c>
      <c r="F431" s="237" t="s">
        <v>80</v>
      </c>
      <c r="G431" s="235"/>
      <c r="H431" s="238">
        <v>1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151</v>
      </c>
      <c r="AU431" s="244" t="s">
        <v>147</v>
      </c>
      <c r="AV431" s="13" t="s">
        <v>147</v>
      </c>
      <c r="AW431" s="13" t="s">
        <v>30</v>
      </c>
      <c r="AX431" s="13" t="s">
        <v>80</v>
      </c>
      <c r="AY431" s="244" t="s">
        <v>139</v>
      </c>
    </row>
    <row r="432" s="2" customFormat="1" ht="24.15" customHeight="1">
      <c r="A432" s="37"/>
      <c r="B432" s="38"/>
      <c r="C432" s="215" t="s">
        <v>594</v>
      </c>
      <c r="D432" s="215" t="s">
        <v>142</v>
      </c>
      <c r="E432" s="216" t="s">
        <v>595</v>
      </c>
      <c r="F432" s="217" t="s">
        <v>596</v>
      </c>
      <c r="G432" s="218" t="s">
        <v>145</v>
      </c>
      <c r="H432" s="219">
        <v>1</v>
      </c>
      <c r="I432" s="220"/>
      <c r="J432" s="221">
        <f>ROUND(I432*H432,2)</f>
        <v>0</v>
      </c>
      <c r="K432" s="222"/>
      <c r="L432" s="43"/>
      <c r="M432" s="223" t="s">
        <v>1</v>
      </c>
      <c r="N432" s="224" t="s">
        <v>41</v>
      </c>
      <c r="O432" s="91"/>
      <c r="P432" s="225">
        <f>O432*H432</f>
        <v>0</v>
      </c>
      <c r="Q432" s="225">
        <v>0.00013999999999999999</v>
      </c>
      <c r="R432" s="225">
        <f>Q432*H432</f>
        <v>0.00013999999999999999</v>
      </c>
      <c r="S432" s="225">
        <v>0</v>
      </c>
      <c r="T432" s="226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27" t="s">
        <v>218</v>
      </c>
      <c r="AT432" s="227" t="s">
        <v>142</v>
      </c>
      <c r="AU432" s="227" t="s">
        <v>147</v>
      </c>
      <c r="AY432" s="16" t="s">
        <v>139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6" t="s">
        <v>148</v>
      </c>
      <c r="BK432" s="228">
        <f>ROUND(I432*H432,2)</f>
        <v>0</v>
      </c>
      <c r="BL432" s="16" t="s">
        <v>218</v>
      </c>
      <c r="BM432" s="227" t="s">
        <v>597</v>
      </c>
    </row>
    <row r="433" s="2" customFormat="1">
      <c r="A433" s="37"/>
      <c r="B433" s="38"/>
      <c r="C433" s="39"/>
      <c r="D433" s="229" t="s">
        <v>150</v>
      </c>
      <c r="E433" s="39"/>
      <c r="F433" s="230" t="s">
        <v>596</v>
      </c>
      <c r="G433" s="39"/>
      <c r="H433" s="39"/>
      <c r="I433" s="231"/>
      <c r="J433" s="39"/>
      <c r="K433" s="39"/>
      <c r="L433" s="43"/>
      <c r="M433" s="232"/>
      <c r="N433" s="233"/>
      <c r="O433" s="91"/>
      <c r="P433" s="91"/>
      <c r="Q433" s="91"/>
      <c r="R433" s="91"/>
      <c r="S433" s="91"/>
      <c r="T433" s="92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150</v>
      </c>
      <c r="AU433" s="16" t="s">
        <v>147</v>
      </c>
    </row>
    <row r="434" s="2" customFormat="1" ht="24.15" customHeight="1">
      <c r="A434" s="37"/>
      <c r="B434" s="38"/>
      <c r="C434" s="215" t="s">
        <v>598</v>
      </c>
      <c r="D434" s="215" t="s">
        <v>142</v>
      </c>
      <c r="E434" s="216" t="s">
        <v>599</v>
      </c>
      <c r="F434" s="217" t="s">
        <v>600</v>
      </c>
      <c r="G434" s="218" t="s">
        <v>145</v>
      </c>
      <c r="H434" s="219">
        <v>3</v>
      </c>
      <c r="I434" s="220"/>
      <c r="J434" s="221">
        <f>ROUND(I434*H434,2)</f>
        <v>0</v>
      </c>
      <c r="K434" s="222"/>
      <c r="L434" s="43"/>
      <c r="M434" s="223" t="s">
        <v>1</v>
      </c>
      <c r="N434" s="224" t="s">
        <v>41</v>
      </c>
      <c r="O434" s="91"/>
      <c r="P434" s="225">
        <f>O434*H434</f>
        <v>0</v>
      </c>
      <c r="Q434" s="225">
        <v>0</v>
      </c>
      <c r="R434" s="225">
        <f>Q434*H434</f>
        <v>0</v>
      </c>
      <c r="S434" s="225">
        <v>0.00084999999999999995</v>
      </c>
      <c r="T434" s="226">
        <f>S434*H434</f>
        <v>0.0025499999999999997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27" t="s">
        <v>218</v>
      </c>
      <c r="AT434" s="227" t="s">
        <v>142</v>
      </c>
      <c r="AU434" s="227" t="s">
        <v>147</v>
      </c>
      <c r="AY434" s="16" t="s">
        <v>139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6" t="s">
        <v>148</v>
      </c>
      <c r="BK434" s="228">
        <f>ROUND(I434*H434,2)</f>
        <v>0</v>
      </c>
      <c r="BL434" s="16" t="s">
        <v>218</v>
      </c>
      <c r="BM434" s="227" t="s">
        <v>601</v>
      </c>
    </row>
    <row r="435" s="2" customFormat="1">
      <c r="A435" s="37"/>
      <c r="B435" s="38"/>
      <c r="C435" s="39"/>
      <c r="D435" s="229" t="s">
        <v>150</v>
      </c>
      <c r="E435" s="39"/>
      <c r="F435" s="230" t="s">
        <v>600</v>
      </c>
      <c r="G435" s="39"/>
      <c r="H435" s="39"/>
      <c r="I435" s="231"/>
      <c r="J435" s="39"/>
      <c r="K435" s="39"/>
      <c r="L435" s="43"/>
      <c r="M435" s="232"/>
      <c r="N435" s="233"/>
      <c r="O435" s="91"/>
      <c r="P435" s="91"/>
      <c r="Q435" s="91"/>
      <c r="R435" s="91"/>
      <c r="S435" s="91"/>
      <c r="T435" s="92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6" t="s">
        <v>150</v>
      </c>
      <c r="AU435" s="16" t="s">
        <v>147</v>
      </c>
    </row>
    <row r="436" s="13" customFormat="1">
      <c r="A436" s="13"/>
      <c r="B436" s="234"/>
      <c r="C436" s="235"/>
      <c r="D436" s="229" t="s">
        <v>151</v>
      </c>
      <c r="E436" s="236" t="s">
        <v>1</v>
      </c>
      <c r="F436" s="237" t="s">
        <v>140</v>
      </c>
      <c r="G436" s="235"/>
      <c r="H436" s="238">
        <v>3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151</v>
      </c>
      <c r="AU436" s="244" t="s">
        <v>147</v>
      </c>
      <c r="AV436" s="13" t="s">
        <v>147</v>
      </c>
      <c r="AW436" s="13" t="s">
        <v>30</v>
      </c>
      <c r="AX436" s="13" t="s">
        <v>80</v>
      </c>
      <c r="AY436" s="244" t="s">
        <v>139</v>
      </c>
    </row>
    <row r="437" s="2" customFormat="1" ht="24.15" customHeight="1">
      <c r="A437" s="37"/>
      <c r="B437" s="38"/>
      <c r="C437" s="215" t="s">
        <v>602</v>
      </c>
      <c r="D437" s="215" t="s">
        <v>142</v>
      </c>
      <c r="E437" s="216" t="s">
        <v>603</v>
      </c>
      <c r="F437" s="217" t="s">
        <v>604</v>
      </c>
      <c r="G437" s="218" t="s">
        <v>145</v>
      </c>
      <c r="H437" s="219">
        <v>1</v>
      </c>
      <c r="I437" s="220"/>
      <c r="J437" s="221">
        <f>ROUND(I437*H437,2)</f>
        <v>0</v>
      </c>
      <c r="K437" s="222"/>
      <c r="L437" s="43"/>
      <c r="M437" s="223" t="s">
        <v>1</v>
      </c>
      <c r="N437" s="224" t="s">
        <v>41</v>
      </c>
      <c r="O437" s="91"/>
      <c r="P437" s="225">
        <f>O437*H437</f>
        <v>0</v>
      </c>
      <c r="Q437" s="225">
        <v>0.00023000000000000001</v>
      </c>
      <c r="R437" s="225">
        <f>Q437*H437</f>
        <v>0.00023000000000000001</v>
      </c>
      <c r="S437" s="225">
        <v>0</v>
      </c>
      <c r="T437" s="226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27" t="s">
        <v>218</v>
      </c>
      <c r="AT437" s="227" t="s">
        <v>142</v>
      </c>
      <c r="AU437" s="227" t="s">
        <v>147</v>
      </c>
      <c r="AY437" s="16" t="s">
        <v>139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16" t="s">
        <v>148</v>
      </c>
      <c r="BK437" s="228">
        <f>ROUND(I437*H437,2)</f>
        <v>0</v>
      </c>
      <c r="BL437" s="16" t="s">
        <v>218</v>
      </c>
      <c r="BM437" s="227" t="s">
        <v>605</v>
      </c>
    </row>
    <row r="438" s="2" customFormat="1">
      <c r="A438" s="37"/>
      <c r="B438" s="38"/>
      <c r="C438" s="39"/>
      <c r="D438" s="229" t="s">
        <v>150</v>
      </c>
      <c r="E438" s="39"/>
      <c r="F438" s="230" t="s">
        <v>604</v>
      </c>
      <c r="G438" s="39"/>
      <c r="H438" s="39"/>
      <c r="I438" s="231"/>
      <c r="J438" s="39"/>
      <c r="K438" s="39"/>
      <c r="L438" s="43"/>
      <c r="M438" s="232"/>
      <c r="N438" s="233"/>
      <c r="O438" s="91"/>
      <c r="P438" s="91"/>
      <c r="Q438" s="91"/>
      <c r="R438" s="91"/>
      <c r="S438" s="91"/>
      <c r="T438" s="92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6" t="s">
        <v>150</v>
      </c>
      <c r="AU438" s="16" t="s">
        <v>147</v>
      </c>
    </row>
    <row r="439" s="13" customFormat="1">
      <c r="A439" s="13"/>
      <c r="B439" s="234"/>
      <c r="C439" s="235"/>
      <c r="D439" s="229" t="s">
        <v>151</v>
      </c>
      <c r="E439" s="236" t="s">
        <v>1</v>
      </c>
      <c r="F439" s="237" t="s">
        <v>80</v>
      </c>
      <c r="G439" s="235"/>
      <c r="H439" s="238">
        <v>1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4" t="s">
        <v>151</v>
      </c>
      <c r="AU439" s="244" t="s">
        <v>147</v>
      </c>
      <c r="AV439" s="13" t="s">
        <v>147</v>
      </c>
      <c r="AW439" s="13" t="s">
        <v>30</v>
      </c>
      <c r="AX439" s="13" t="s">
        <v>80</v>
      </c>
      <c r="AY439" s="244" t="s">
        <v>139</v>
      </c>
    </row>
    <row r="440" s="2" customFormat="1" ht="37.8" customHeight="1">
      <c r="A440" s="37"/>
      <c r="B440" s="38"/>
      <c r="C440" s="215" t="s">
        <v>606</v>
      </c>
      <c r="D440" s="215" t="s">
        <v>142</v>
      </c>
      <c r="E440" s="216" t="s">
        <v>607</v>
      </c>
      <c r="F440" s="217" t="s">
        <v>608</v>
      </c>
      <c r="G440" s="218" t="s">
        <v>145</v>
      </c>
      <c r="H440" s="219">
        <v>1</v>
      </c>
      <c r="I440" s="220"/>
      <c r="J440" s="221">
        <f>ROUND(I440*H440,2)</f>
        <v>0</v>
      </c>
      <c r="K440" s="222"/>
      <c r="L440" s="43"/>
      <c r="M440" s="223" t="s">
        <v>1</v>
      </c>
      <c r="N440" s="224" t="s">
        <v>41</v>
      </c>
      <c r="O440" s="91"/>
      <c r="P440" s="225">
        <f>O440*H440</f>
        <v>0</v>
      </c>
      <c r="Q440" s="225">
        <v>0.00046999999999999999</v>
      </c>
      <c r="R440" s="225">
        <f>Q440*H440</f>
        <v>0.00046999999999999999</v>
      </c>
      <c r="S440" s="225">
        <v>0</v>
      </c>
      <c r="T440" s="226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27" t="s">
        <v>218</v>
      </c>
      <c r="AT440" s="227" t="s">
        <v>142</v>
      </c>
      <c r="AU440" s="227" t="s">
        <v>147</v>
      </c>
      <c r="AY440" s="16" t="s">
        <v>139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6" t="s">
        <v>148</v>
      </c>
      <c r="BK440" s="228">
        <f>ROUND(I440*H440,2)</f>
        <v>0</v>
      </c>
      <c r="BL440" s="16" t="s">
        <v>218</v>
      </c>
      <c r="BM440" s="227" t="s">
        <v>609</v>
      </c>
    </row>
    <row r="441" s="2" customFormat="1">
      <c r="A441" s="37"/>
      <c r="B441" s="38"/>
      <c r="C441" s="39"/>
      <c r="D441" s="229" t="s">
        <v>150</v>
      </c>
      <c r="E441" s="39"/>
      <c r="F441" s="230" t="s">
        <v>608</v>
      </c>
      <c r="G441" s="39"/>
      <c r="H441" s="39"/>
      <c r="I441" s="231"/>
      <c r="J441" s="39"/>
      <c r="K441" s="39"/>
      <c r="L441" s="43"/>
      <c r="M441" s="232"/>
      <c r="N441" s="233"/>
      <c r="O441" s="91"/>
      <c r="P441" s="91"/>
      <c r="Q441" s="91"/>
      <c r="R441" s="91"/>
      <c r="S441" s="91"/>
      <c r="T441" s="92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6" t="s">
        <v>150</v>
      </c>
      <c r="AU441" s="16" t="s">
        <v>147</v>
      </c>
    </row>
    <row r="442" s="13" customFormat="1">
      <c r="A442" s="13"/>
      <c r="B442" s="234"/>
      <c r="C442" s="235"/>
      <c r="D442" s="229" t="s">
        <v>151</v>
      </c>
      <c r="E442" s="236" t="s">
        <v>1</v>
      </c>
      <c r="F442" s="237" t="s">
        <v>80</v>
      </c>
      <c r="G442" s="235"/>
      <c r="H442" s="238">
        <v>1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151</v>
      </c>
      <c r="AU442" s="244" t="s">
        <v>147</v>
      </c>
      <c r="AV442" s="13" t="s">
        <v>147</v>
      </c>
      <c r="AW442" s="13" t="s">
        <v>30</v>
      </c>
      <c r="AX442" s="13" t="s">
        <v>80</v>
      </c>
      <c r="AY442" s="244" t="s">
        <v>139</v>
      </c>
    </row>
    <row r="443" s="2" customFormat="1" ht="16.5" customHeight="1">
      <c r="A443" s="37"/>
      <c r="B443" s="38"/>
      <c r="C443" s="215" t="s">
        <v>610</v>
      </c>
      <c r="D443" s="215" t="s">
        <v>142</v>
      </c>
      <c r="E443" s="216" t="s">
        <v>611</v>
      </c>
      <c r="F443" s="217" t="s">
        <v>612</v>
      </c>
      <c r="G443" s="218" t="s">
        <v>145</v>
      </c>
      <c r="H443" s="219">
        <v>1</v>
      </c>
      <c r="I443" s="220"/>
      <c r="J443" s="221">
        <f>ROUND(I443*H443,2)</f>
        <v>0</v>
      </c>
      <c r="K443" s="222"/>
      <c r="L443" s="43"/>
      <c r="M443" s="223" t="s">
        <v>1</v>
      </c>
      <c r="N443" s="224" t="s">
        <v>41</v>
      </c>
      <c r="O443" s="91"/>
      <c r="P443" s="225">
        <f>O443*H443</f>
        <v>0</v>
      </c>
      <c r="Q443" s="225">
        <v>0.00031</v>
      </c>
      <c r="R443" s="225">
        <f>Q443*H443</f>
        <v>0.00031</v>
      </c>
      <c r="S443" s="225">
        <v>0</v>
      </c>
      <c r="T443" s="226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27" t="s">
        <v>218</v>
      </c>
      <c r="AT443" s="227" t="s">
        <v>142</v>
      </c>
      <c r="AU443" s="227" t="s">
        <v>147</v>
      </c>
      <c r="AY443" s="16" t="s">
        <v>139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6" t="s">
        <v>148</v>
      </c>
      <c r="BK443" s="228">
        <f>ROUND(I443*H443,2)</f>
        <v>0</v>
      </c>
      <c r="BL443" s="16" t="s">
        <v>218</v>
      </c>
      <c r="BM443" s="227" t="s">
        <v>613</v>
      </c>
    </row>
    <row r="444" s="2" customFormat="1">
      <c r="A444" s="37"/>
      <c r="B444" s="38"/>
      <c r="C444" s="39"/>
      <c r="D444" s="229" t="s">
        <v>150</v>
      </c>
      <c r="E444" s="39"/>
      <c r="F444" s="230" t="s">
        <v>612</v>
      </c>
      <c r="G444" s="39"/>
      <c r="H444" s="39"/>
      <c r="I444" s="231"/>
      <c r="J444" s="39"/>
      <c r="K444" s="39"/>
      <c r="L444" s="43"/>
      <c r="M444" s="232"/>
      <c r="N444" s="233"/>
      <c r="O444" s="91"/>
      <c r="P444" s="91"/>
      <c r="Q444" s="91"/>
      <c r="R444" s="91"/>
      <c r="S444" s="91"/>
      <c r="T444" s="92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6" t="s">
        <v>150</v>
      </c>
      <c r="AU444" s="16" t="s">
        <v>147</v>
      </c>
    </row>
    <row r="445" s="13" customFormat="1">
      <c r="A445" s="13"/>
      <c r="B445" s="234"/>
      <c r="C445" s="235"/>
      <c r="D445" s="229" t="s">
        <v>151</v>
      </c>
      <c r="E445" s="236" t="s">
        <v>1</v>
      </c>
      <c r="F445" s="237" t="s">
        <v>80</v>
      </c>
      <c r="G445" s="235"/>
      <c r="H445" s="238">
        <v>1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151</v>
      </c>
      <c r="AU445" s="244" t="s">
        <v>147</v>
      </c>
      <c r="AV445" s="13" t="s">
        <v>147</v>
      </c>
      <c r="AW445" s="13" t="s">
        <v>30</v>
      </c>
      <c r="AX445" s="13" t="s">
        <v>80</v>
      </c>
      <c r="AY445" s="244" t="s">
        <v>139</v>
      </c>
    </row>
    <row r="446" s="2" customFormat="1" ht="44.25" customHeight="1">
      <c r="A446" s="37"/>
      <c r="B446" s="38"/>
      <c r="C446" s="215" t="s">
        <v>614</v>
      </c>
      <c r="D446" s="215" t="s">
        <v>142</v>
      </c>
      <c r="E446" s="216" t="s">
        <v>615</v>
      </c>
      <c r="F446" s="217" t="s">
        <v>616</v>
      </c>
      <c r="G446" s="218" t="s">
        <v>306</v>
      </c>
      <c r="H446" s="219">
        <v>0.216</v>
      </c>
      <c r="I446" s="220"/>
      <c r="J446" s="221">
        <f>ROUND(I446*H446,2)</f>
        <v>0</v>
      </c>
      <c r="K446" s="222"/>
      <c r="L446" s="43"/>
      <c r="M446" s="223" t="s">
        <v>1</v>
      </c>
      <c r="N446" s="224" t="s">
        <v>41</v>
      </c>
      <c r="O446" s="91"/>
      <c r="P446" s="225">
        <f>O446*H446</f>
        <v>0</v>
      </c>
      <c r="Q446" s="225">
        <v>0</v>
      </c>
      <c r="R446" s="225">
        <f>Q446*H446</f>
        <v>0</v>
      </c>
      <c r="S446" s="225">
        <v>0</v>
      </c>
      <c r="T446" s="226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27" t="s">
        <v>218</v>
      </c>
      <c r="AT446" s="227" t="s">
        <v>142</v>
      </c>
      <c r="AU446" s="227" t="s">
        <v>147</v>
      </c>
      <c r="AY446" s="16" t="s">
        <v>139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16" t="s">
        <v>148</v>
      </c>
      <c r="BK446" s="228">
        <f>ROUND(I446*H446,2)</f>
        <v>0</v>
      </c>
      <c r="BL446" s="16" t="s">
        <v>218</v>
      </c>
      <c r="BM446" s="227" t="s">
        <v>617</v>
      </c>
    </row>
    <row r="447" s="2" customFormat="1">
      <c r="A447" s="37"/>
      <c r="B447" s="38"/>
      <c r="C447" s="39"/>
      <c r="D447" s="229" t="s">
        <v>150</v>
      </c>
      <c r="E447" s="39"/>
      <c r="F447" s="230" t="s">
        <v>616</v>
      </c>
      <c r="G447" s="39"/>
      <c r="H447" s="39"/>
      <c r="I447" s="231"/>
      <c r="J447" s="39"/>
      <c r="K447" s="39"/>
      <c r="L447" s="43"/>
      <c r="M447" s="232"/>
      <c r="N447" s="233"/>
      <c r="O447" s="91"/>
      <c r="P447" s="91"/>
      <c r="Q447" s="91"/>
      <c r="R447" s="91"/>
      <c r="S447" s="91"/>
      <c r="T447" s="92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150</v>
      </c>
      <c r="AU447" s="16" t="s">
        <v>147</v>
      </c>
    </row>
    <row r="448" s="12" customFormat="1" ht="22.8" customHeight="1">
      <c r="A448" s="12"/>
      <c r="B448" s="199"/>
      <c r="C448" s="200"/>
      <c r="D448" s="201" t="s">
        <v>72</v>
      </c>
      <c r="E448" s="213" t="s">
        <v>618</v>
      </c>
      <c r="F448" s="213" t="s">
        <v>619</v>
      </c>
      <c r="G448" s="200"/>
      <c r="H448" s="200"/>
      <c r="I448" s="203"/>
      <c r="J448" s="214">
        <f>BK448</f>
        <v>0</v>
      </c>
      <c r="K448" s="200"/>
      <c r="L448" s="205"/>
      <c r="M448" s="206"/>
      <c r="N448" s="207"/>
      <c r="O448" s="207"/>
      <c r="P448" s="208">
        <f>SUM(P449:P453)</f>
        <v>0</v>
      </c>
      <c r="Q448" s="207"/>
      <c r="R448" s="208">
        <f>SUM(R449:R453)</f>
        <v>0.03465</v>
      </c>
      <c r="S448" s="207"/>
      <c r="T448" s="209">
        <f>SUM(T449:T453)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10" t="s">
        <v>147</v>
      </c>
      <c r="AT448" s="211" t="s">
        <v>72</v>
      </c>
      <c r="AU448" s="211" t="s">
        <v>80</v>
      </c>
      <c r="AY448" s="210" t="s">
        <v>139</v>
      </c>
      <c r="BK448" s="212">
        <f>SUM(BK449:BK453)</f>
        <v>0</v>
      </c>
    </row>
    <row r="449" s="2" customFormat="1" ht="37.8" customHeight="1">
      <c r="A449" s="37"/>
      <c r="B449" s="38"/>
      <c r="C449" s="215" t="s">
        <v>620</v>
      </c>
      <c r="D449" s="215" t="s">
        <v>142</v>
      </c>
      <c r="E449" s="216" t="s">
        <v>621</v>
      </c>
      <c r="F449" s="217" t="s">
        <v>622</v>
      </c>
      <c r="G449" s="218" t="s">
        <v>453</v>
      </c>
      <c r="H449" s="219">
        <v>1</v>
      </c>
      <c r="I449" s="220"/>
      <c r="J449" s="221">
        <f>ROUND(I449*H449,2)</f>
        <v>0</v>
      </c>
      <c r="K449" s="222"/>
      <c r="L449" s="43"/>
      <c r="M449" s="223" t="s">
        <v>1</v>
      </c>
      <c r="N449" s="224" t="s">
        <v>41</v>
      </c>
      <c r="O449" s="91"/>
      <c r="P449" s="225">
        <f>O449*H449</f>
        <v>0</v>
      </c>
      <c r="Q449" s="225">
        <v>0.0014499999999999999</v>
      </c>
      <c r="R449" s="225">
        <f>Q449*H449</f>
        <v>0.0014499999999999999</v>
      </c>
      <c r="S449" s="225">
        <v>0</v>
      </c>
      <c r="T449" s="226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27" t="s">
        <v>218</v>
      </c>
      <c r="AT449" s="227" t="s">
        <v>142</v>
      </c>
      <c r="AU449" s="227" t="s">
        <v>147</v>
      </c>
      <c r="AY449" s="16" t="s">
        <v>139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6" t="s">
        <v>148</v>
      </c>
      <c r="BK449" s="228">
        <f>ROUND(I449*H449,2)</f>
        <v>0</v>
      </c>
      <c r="BL449" s="16" t="s">
        <v>218</v>
      </c>
      <c r="BM449" s="227" t="s">
        <v>623</v>
      </c>
    </row>
    <row r="450" s="2" customFormat="1">
      <c r="A450" s="37"/>
      <c r="B450" s="38"/>
      <c r="C450" s="39"/>
      <c r="D450" s="229" t="s">
        <v>150</v>
      </c>
      <c r="E450" s="39"/>
      <c r="F450" s="230" t="s">
        <v>622</v>
      </c>
      <c r="G450" s="39"/>
      <c r="H450" s="39"/>
      <c r="I450" s="231"/>
      <c r="J450" s="39"/>
      <c r="K450" s="39"/>
      <c r="L450" s="43"/>
      <c r="M450" s="232"/>
      <c r="N450" s="233"/>
      <c r="O450" s="91"/>
      <c r="P450" s="91"/>
      <c r="Q450" s="91"/>
      <c r="R450" s="91"/>
      <c r="S450" s="91"/>
      <c r="T450" s="92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6" t="s">
        <v>150</v>
      </c>
      <c r="AU450" s="16" t="s">
        <v>147</v>
      </c>
    </row>
    <row r="451" s="13" customFormat="1">
      <c r="A451" s="13"/>
      <c r="B451" s="234"/>
      <c r="C451" s="235"/>
      <c r="D451" s="229" t="s">
        <v>151</v>
      </c>
      <c r="E451" s="236" t="s">
        <v>1</v>
      </c>
      <c r="F451" s="237" t="s">
        <v>80</v>
      </c>
      <c r="G451" s="235"/>
      <c r="H451" s="238">
        <v>1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151</v>
      </c>
      <c r="AU451" s="244" t="s">
        <v>147</v>
      </c>
      <c r="AV451" s="13" t="s">
        <v>147</v>
      </c>
      <c r="AW451" s="13" t="s">
        <v>30</v>
      </c>
      <c r="AX451" s="13" t="s">
        <v>80</v>
      </c>
      <c r="AY451" s="244" t="s">
        <v>139</v>
      </c>
    </row>
    <row r="452" s="2" customFormat="1" ht="16.5" customHeight="1">
      <c r="A452" s="37"/>
      <c r="B452" s="38"/>
      <c r="C452" s="245" t="s">
        <v>624</v>
      </c>
      <c r="D452" s="245" t="s">
        <v>200</v>
      </c>
      <c r="E452" s="246" t="s">
        <v>625</v>
      </c>
      <c r="F452" s="247" t="s">
        <v>626</v>
      </c>
      <c r="G452" s="248" t="s">
        <v>145</v>
      </c>
      <c r="H452" s="249">
        <v>1</v>
      </c>
      <c r="I452" s="250"/>
      <c r="J452" s="251">
        <f>ROUND(I452*H452,2)</f>
        <v>0</v>
      </c>
      <c r="K452" s="252"/>
      <c r="L452" s="253"/>
      <c r="M452" s="254" t="s">
        <v>1</v>
      </c>
      <c r="N452" s="255" t="s">
        <v>41</v>
      </c>
      <c r="O452" s="91"/>
      <c r="P452" s="225">
        <f>O452*H452</f>
        <v>0</v>
      </c>
      <c r="Q452" s="225">
        <v>0.0332</v>
      </c>
      <c r="R452" s="225">
        <f>Q452*H452</f>
        <v>0.0332</v>
      </c>
      <c r="S452" s="225">
        <v>0</v>
      </c>
      <c r="T452" s="226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27" t="s">
        <v>292</v>
      </c>
      <c r="AT452" s="227" t="s">
        <v>200</v>
      </c>
      <c r="AU452" s="227" t="s">
        <v>147</v>
      </c>
      <c r="AY452" s="16" t="s">
        <v>139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6" t="s">
        <v>148</v>
      </c>
      <c r="BK452" s="228">
        <f>ROUND(I452*H452,2)</f>
        <v>0</v>
      </c>
      <c r="BL452" s="16" t="s">
        <v>218</v>
      </c>
      <c r="BM452" s="227" t="s">
        <v>627</v>
      </c>
    </row>
    <row r="453" s="2" customFormat="1">
      <c r="A453" s="37"/>
      <c r="B453" s="38"/>
      <c r="C453" s="39"/>
      <c r="D453" s="229" t="s">
        <v>150</v>
      </c>
      <c r="E453" s="39"/>
      <c r="F453" s="230" t="s">
        <v>626</v>
      </c>
      <c r="G453" s="39"/>
      <c r="H453" s="39"/>
      <c r="I453" s="231"/>
      <c r="J453" s="39"/>
      <c r="K453" s="39"/>
      <c r="L453" s="43"/>
      <c r="M453" s="232"/>
      <c r="N453" s="233"/>
      <c r="O453" s="91"/>
      <c r="P453" s="91"/>
      <c r="Q453" s="91"/>
      <c r="R453" s="91"/>
      <c r="S453" s="91"/>
      <c r="T453" s="92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6" t="s">
        <v>150</v>
      </c>
      <c r="AU453" s="16" t="s">
        <v>147</v>
      </c>
    </row>
    <row r="454" s="12" customFormat="1" ht="22.8" customHeight="1">
      <c r="A454" s="12"/>
      <c r="B454" s="199"/>
      <c r="C454" s="200"/>
      <c r="D454" s="201" t="s">
        <v>72</v>
      </c>
      <c r="E454" s="213" t="s">
        <v>628</v>
      </c>
      <c r="F454" s="213" t="s">
        <v>629</v>
      </c>
      <c r="G454" s="200"/>
      <c r="H454" s="200"/>
      <c r="I454" s="203"/>
      <c r="J454" s="214">
        <f>BK454</f>
        <v>0</v>
      </c>
      <c r="K454" s="200"/>
      <c r="L454" s="205"/>
      <c r="M454" s="206"/>
      <c r="N454" s="207"/>
      <c r="O454" s="207"/>
      <c r="P454" s="208">
        <f>SUM(P455:P470)</f>
        <v>0</v>
      </c>
      <c r="Q454" s="207"/>
      <c r="R454" s="208">
        <f>SUM(R455:R470)</f>
        <v>0.068059999999999982</v>
      </c>
      <c r="S454" s="207"/>
      <c r="T454" s="209">
        <f>SUM(T455:T470)</f>
        <v>0.22352000000000002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10" t="s">
        <v>147</v>
      </c>
      <c r="AT454" s="211" t="s">
        <v>72</v>
      </c>
      <c r="AU454" s="211" t="s">
        <v>80</v>
      </c>
      <c r="AY454" s="210" t="s">
        <v>139</v>
      </c>
      <c r="BK454" s="212">
        <f>SUM(BK455:BK470)</f>
        <v>0</v>
      </c>
    </row>
    <row r="455" s="2" customFormat="1" ht="21.75" customHeight="1">
      <c r="A455" s="37"/>
      <c r="B455" s="38"/>
      <c r="C455" s="215" t="s">
        <v>630</v>
      </c>
      <c r="D455" s="215" t="s">
        <v>142</v>
      </c>
      <c r="E455" s="216" t="s">
        <v>631</v>
      </c>
      <c r="F455" s="217" t="s">
        <v>632</v>
      </c>
      <c r="G455" s="218" t="s">
        <v>196</v>
      </c>
      <c r="H455" s="219">
        <v>88</v>
      </c>
      <c r="I455" s="220"/>
      <c r="J455" s="221">
        <f>ROUND(I455*H455,2)</f>
        <v>0</v>
      </c>
      <c r="K455" s="222"/>
      <c r="L455" s="43"/>
      <c r="M455" s="223" t="s">
        <v>1</v>
      </c>
      <c r="N455" s="224" t="s">
        <v>41</v>
      </c>
      <c r="O455" s="91"/>
      <c r="P455" s="225">
        <f>O455*H455</f>
        <v>0</v>
      </c>
      <c r="Q455" s="225">
        <v>4.0000000000000003E-05</v>
      </c>
      <c r="R455" s="225">
        <f>Q455*H455</f>
        <v>0.0035200000000000001</v>
      </c>
      <c r="S455" s="225">
        <v>0.0025400000000000002</v>
      </c>
      <c r="T455" s="226">
        <f>S455*H455</f>
        <v>0.22352000000000002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27" t="s">
        <v>218</v>
      </c>
      <c r="AT455" s="227" t="s">
        <v>142</v>
      </c>
      <c r="AU455" s="227" t="s">
        <v>147</v>
      </c>
      <c r="AY455" s="16" t="s">
        <v>139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6" t="s">
        <v>148</v>
      </c>
      <c r="BK455" s="228">
        <f>ROUND(I455*H455,2)</f>
        <v>0</v>
      </c>
      <c r="BL455" s="16" t="s">
        <v>218</v>
      </c>
      <c r="BM455" s="227" t="s">
        <v>633</v>
      </c>
    </row>
    <row r="456" s="2" customFormat="1">
      <c r="A456" s="37"/>
      <c r="B456" s="38"/>
      <c r="C456" s="39"/>
      <c r="D456" s="229" t="s">
        <v>150</v>
      </c>
      <c r="E456" s="39"/>
      <c r="F456" s="230" t="s">
        <v>632</v>
      </c>
      <c r="G456" s="39"/>
      <c r="H456" s="39"/>
      <c r="I456" s="231"/>
      <c r="J456" s="39"/>
      <c r="K456" s="39"/>
      <c r="L456" s="43"/>
      <c r="M456" s="232"/>
      <c r="N456" s="233"/>
      <c r="O456" s="91"/>
      <c r="P456" s="91"/>
      <c r="Q456" s="91"/>
      <c r="R456" s="91"/>
      <c r="S456" s="91"/>
      <c r="T456" s="92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6" t="s">
        <v>150</v>
      </c>
      <c r="AU456" s="16" t="s">
        <v>147</v>
      </c>
    </row>
    <row r="457" s="13" customFormat="1">
      <c r="A457" s="13"/>
      <c r="B457" s="234"/>
      <c r="C457" s="235"/>
      <c r="D457" s="229" t="s">
        <v>151</v>
      </c>
      <c r="E457" s="236" t="s">
        <v>1</v>
      </c>
      <c r="F457" s="237" t="s">
        <v>546</v>
      </c>
      <c r="G457" s="235"/>
      <c r="H457" s="238">
        <v>88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151</v>
      </c>
      <c r="AU457" s="244" t="s">
        <v>147</v>
      </c>
      <c r="AV457" s="13" t="s">
        <v>147</v>
      </c>
      <c r="AW457" s="13" t="s">
        <v>30</v>
      </c>
      <c r="AX457" s="13" t="s">
        <v>80</v>
      </c>
      <c r="AY457" s="244" t="s">
        <v>139</v>
      </c>
    </row>
    <row r="458" s="2" customFormat="1" ht="24.15" customHeight="1">
      <c r="A458" s="37"/>
      <c r="B458" s="38"/>
      <c r="C458" s="215" t="s">
        <v>634</v>
      </c>
      <c r="D458" s="215" t="s">
        <v>142</v>
      </c>
      <c r="E458" s="216" t="s">
        <v>635</v>
      </c>
      <c r="F458" s="217" t="s">
        <v>636</v>
      </c>
      <c r="G458" s="218" t="s">
        <v>196</v>
      </c>
      <c r="H458" s="219">
        <v>88</v>
      </c>
      <c r="I458" s="220"/>
      <c r="J458" s="221">
        <f>ROUND(I458*H458,2)</f>
        <v>0</v>
      </c>
      <c r="K458" s="222"/>
      <c r="L458" s="43"/>
      <c r="M458" s="223" t="s">
        <v>1</v>
      </c>
      <c r="N458" s="224" t="s">
        <v>41</v>
      </c>
      <c r="O458" s="91"/>
      <c r="P458" s="225">
        <f>O458*H458</f>
        <v>0</v>
      </c>
      <c r="Q458" s="225">
        <v>0.00072999999999999996</v>
      </c>
      <c r="R458" s="225">
        <f>Q458*H458</f>
        <v>0.064239999999999992</v>
      </c>
      <c r="S458" s="225">
        <v>0</v>
      </c>
      <c r="T458" s="226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27" t="s">
        <v>218</v>
      </c>
      <c r="AT458" s="227" t="s">
        <v>142</v>
      </c>
      <c r="AU458" s="227" t="s">
        <v>147</v>
      </c>
      <c r="AY458" s="16" t="s">
        <v>139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6" t="s">
        <v>148</v>
      </c>
      <c r="BK458" s="228">
        <f>ROUND(I458*H458,2)</f>
        <v>0</v>
      </c>
      <c r="BL458" s="16" t="s">
        <v>218</v>
      </c>
      <c r="BM458" s="227" t="s">
        <v>637</v>
      </c>
    </row>
    <row r="459" s="2" customFormat="1">
      <c r="A459" s="37"/>
      <c r="B459" s="38"/>
      <c r="C459" s="39"/>
      <c r="D459" s="229" t="s">
        <v>150</v>
      </c>
      <c r="E459" s="39"/>
      <c r="F459" s="230" t="s">
        <v>636</v>
      </c>
      <c r="G459" s="39"/>
      <c r="H459" s="39"/>
      <c r="I459" s="231"/>
      <c r="J459" s="39"/>
      <c r="K459" s="39"/>
      <c r="L459" s="43"/>
      <c r="M459" s="232"/>
      <c r="N459" s="233"/>
      <c r="O459" s="91"/>
      <c r="P459" s="91"/>
      <c r="Q459" s="91"/>
      <c r="R459" s="91"/>
      <c r="S459" s="91"/>
      <c r="T459" s="92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6" t="s">
        <v>150</v>
      </c>
      <c r="AU459" s="16" t="s">
        <v>147</v>
      </c>
    </row>
    <row r="460" s="13" customFormat="1">
      <c r="A460" s="13"/>
      <c r="B460" s="234"/>
      <c r="C460" s="235"/>
      <c r="D460" s="229" t="s">
        <v>151</v>
      </c>
      <c r="E460" s="236" t="s">
        <v>1</v>
      </c>
      <c r="F460" s="237" t="s">
        <v>546</v>
      </c>
      <c r="G460" s="235"/>
      <c r="H460" s="238">
        <v>88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151</v>
      </c>
      <c r="AU460" s="244" t="s">
        <v>147</v>
      </c>
      <c r="AV460" s="13" t="s">
        <v>147</v>
      </c>
      <c r="AW460" s="13" t="s">
        <v>30</v>
      </c>
      <c r="AX460" s="13" t="s">
        <v>80</v>
      </c>
      <c r="AY460" s="244" t="s">
        <v>139</v>
      </c>
    </row>
    <row r="461" s="2" customFormat="1" ht="24.15" customHeight="1">
      <c r="A461" s="37"/>
      <c r="B461" s="38"/>
      <c r="C461" s="215" t="s">
        <v>638</v>
      </c>
      <c r="D461" s="215" t="s">
        <v>142</v>
      </c>
      <c r="E461" s="216" t="s">
        <v>639</v>
      </c>
      <c r="F461" s="217" t="s">
        <v>640</v>
      </c>
      <c r="G461" s="218" t="s">
        <v>145</v>
      </c>
      <c r="H461" s="219">
        <v>10</v>
      </c>
      <c r="I461" s="220"/>
      <c r="J461" s="221">
        <f>ROUND(I461*H461,2)</f>
        <v>0</v>
      </c>
      <c r="K461" s="222"/>
      <c r="L461" s="43"/>
      <c r="M461" s="223" t="s">
        <v>1</v>
      </c>
      <c r="N461" s="224" t="s">
        <v>41</v>
      </c>
      <c r="O461" s="91"/>
      <c r="P461" s="225">
        <f>O461*H461</f>
        <v>0</v>
      </c>
      <c r="Q461" s="225">
        <v>3.0000000000000001E-05</v>
      </c>
      <c r="R461" s="225">
        <f>Q461*H461</f>
        <v>0.00030000000000000003</v>
      </c>
      <c r="S461" s="225">
        <v>0</v>
      </c>
      <c r="T461" s="226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27" t="s">
        <v>218</v>
      </c>
      <c r="AT461" s="227" t="s">
        <v>142</v>
      </c>
      <c r="AU461" s="227" t="s">
        <v>147</v>
      </c>
      <c r="AY461" s="16" t="s">
        <v>139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16" t="s">
        <v>148</v>
      </c>
      <c r="BK461" s="228">
        <f>ROUND(I461*H461,2)</f>
        <v>0</v>
      </c>
      <c r="BL461" s="16" t="s">
        <v>218</v>
      </c>
      <c r="BM461" s="227" t="s">
        <v>641</v>
      </c>
    </row>
    <row r="462" s="2" customFormat="1">
      <c r="A462" s="37"/>
      <c r="B462" s="38"/>
      <c r="C462" s="39"/>
      <c r="D462" s="229" t="s">
        <v>150</v>
      </c>
      <c r="E462" s="39"/>
      <c r="F462" s="230" t="s">
        <v>640</v>
      </c>
      <c r="G462" s="39"/>
      <c r="H462" s="39"/>
      <c r="I462" s="231"/>
      <c r="J462" s="39"/>
      <c r="K462" s="39"/>
      <c r="L462" s="43"/>
      <c r="M462" s="232"/>
      <c r="N462" s="233"/>
      <c r="O462" s="91"/>
      <c r="P462" s="91"/>
      <c r="Q462" s="91"/>
      <c r="R462" s="91"/>
      <c r="S462" s="91"/>
      <c r="T462" s="92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6" t="s">
        <v>150</v>
      </c>
      <c r="AU462" s="16" t="s">
        <v>147</v>
      </c>
    </row>
    <row r="463" s="13" customFormat="1">
      <c r="A463" s="13"/>
      <c r="B463" s="234"/>
      <c r="C463" s="235"/>
      <c r="D463" s="229" t="s">
        <v>151</v>
      </c>
      <c r="E463" s="236" t="s">
        <v>1</v>
      </c>
      <c r="F463" s="237" t="s">
        <v>188</v>
      </c>
      <c r="G463" s="235"/>
      <c r="H463" s="238">
        <v>10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151</v>
      </c>
      <c r="AU463" s="244" t="s">
        <v>147</v>
      </c>
      <c r="AV463" s="13" t="s">
        <v>147</v>
      </c>
      <c r="AW463" s="13" t="s">
        <v>30</v>
      </c>
      <c r="AX463" s="13" t="s">
        <v>80</v>
      </c>
      <c r="AY463" s="244" t="s">
        <v>139</v>
      </c>
    </row>
    <row r="464" s="2" customFormat="1" ht="24.15" customHeight="1">
      <c r="A464" s="37"/>
      <c r="B464" s="38"/>
      <c r="C464" s="215" t="s">
        <v>642</v>
      </c>
      <c r="D464" s="215" t="s">
        <v>142</v>
      </c>
      <c r="E464" s="216" t="s">
        <v>643</v>
      </c>
      <c r="F464" s="217" t="s">
        <v>644</v>
      </c>
      <c r="G464" s="218" t="s">
        <v>196</v>
      </c>
      <c r="H464" s="219">
        <v>88</v>
      </c>
      <c r="I464" s="220"/>
      <c r="J464" s="221">
        <f>ROUND(I464*H464,2)</f>
        <v>0</v>
      </c>
      <c r="K464" s="222"/>
      <c r="L464" s="43"/>
      <c r="M464" s="223" t="s">
        <v>1</v>
      </c>
      <c r="N464" s="224" t="s">
        <v>41</v>
      </c>
      <c r="O464" s="91"/>
      <c r="P464" s="225">
        <f>O464*H464</f>
        <v>0</v>
      </c>
      <c r="Q464" s="225">
        <v>0</v>
      </c>
      <c r="R464" s="225">
        <f>Q464*H464</f>
        <v>0</v>
      </c>
      <c r="S464" s="225">
        <v>0</v>
      </c>
      <c r="T464" s="226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27" t="s">
        <v>218</v>
      </c>
      <c r="AT464" s="227" t="s">
        <v>142</v>
      </c>
      <c r="AU464" s="227" t="s">
        <v>147</v>
      </c>
      <c r="AY464" s="16" t="s">
        <v>139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6" t="s">
        <v>148</v>
      </c>
      <c r="BK464" s="228">
        <f>ROUND(I464*H464,2)</f>
        <v>0</v>
      </c>
      <c r="BL464" s="16" t="s">
        <v>218</v>
      </c>
      <c r="BM464" s="227" t="s">
        <v>645</v>
      </c>
    </row>
    <row r="465" s="2" customFormat="1">
      <c r="A465" s="37"/>
      <c r="B465" s="38"/>
      <c r="C465" s="39"/>
      <c r="D465" s="229" t="s">
        <v>150</v>
      </c>
      <c r="E465" s="39"/>
      <c r="F465" s="230" t="s">
        <v>644</v>
      </c>
      <c r="G465" s="39"/>
      <c r="H465" s="39"/>
      <c r="I465" s="231"/>
      <c r="J465" s="39"/>
      <c r="K465" s="39"/>
      <c r="L465" s="43"/>
      <c r="M465" s="232"/>
      <c r="N465" s="233"/>
      <c r="O465" s="91"/>
      <c r="P465" s="91"/>
      <c r="Q465" s="91"/>
      <c r="R465" s="91"/>
      <c r="S465" s="91"/>
      <c r="T465" s="92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16" t="s">
        <v>150</v>
      </c>
      <c r="AU465" s="16" t="s">
        <v>147</v>
      </c>
    </row>
    <row r="466" s="13" customFormat="1">
      <c r="A466" s="13"/>
      <c r="B466" s="234"/>
      <c r="C466" s="235"/>
      <c r="D466" s="229" t="s">
        <v>151</v>
      </c>
      <c r="E466" s="236" t="s">
        <v>1</v>
      </c>
      <c r="F466" s="237" t="s">
        <v>546</v>
      </c>
      <c r="G466" s="235"/>
      <c r="H466" s="238">
        <v>88</v>
      </c>
      <c r="I466" s="239"/>
      <c r="J466" s="235"/>
      <c r="K466" s="235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151</v>
      </c>
      <c r="AU466" s="244" t="s">
        <v>147</v>
      </c>
      <c r="AV466" s="13" t="s">
        <v>147</v>
      </c>
      <c r="AW466" s="13" t="s">
        <v>30</v>
      </c>
      <c r="AX466" s="13" t="s">
        <v>80</v>
      </c>
      <c r="AY466" s="244" t="s">
        <v>139</v>
      </c>
    </row>
    <row r="467" s="2" customFormat="1" ht="37.8" customHeight="1">
      <c r="A467" s="37"/>
      <c r="B467" s="38"/>
      <c r="C467" s="215" t="s">
        <v>646</v>
      </c>
      <c r="D467" s="215" t="s">
        <v>142</v>
      </c>
      <c r="E467" s="216" t="s">
        <v>647</v>
      </c>
      <c r="F467" s="217" t="s">
        <v>648</v>
      </c>
      <c r="G467" s="218" t="s">
        <v>306</v>
      </c>
      <c r="H467" s="219">
        <v>0.22400000000000001</v>
      </c>
      <c r="I467" s="220"/>
      <c r="J467" s="221">
        <f>ROUND(I467*H467,2)</f>
        <v>0</v>
      </c>
      <c r="K467" s="222"/>
      <c r="L467" s="43"/>
      <c r="M467" s="223" t="s">
        <v>1</v>
      </c>
      <c r="N467" s="224" t="s">
        <v>41</v>
      </c>
      <c r="O467" s="91"/>
      <c r="P467" s="225">
        <f>O467*H467</f>
        <v>0</v>
      </c>
      <c r="Q467" s="225">
        <v>0</v>
      </c>
      <c r="R467" s="225">
        <f>Q467*H467</f>
        <v>0</v>
      </c>
      <c r="S467" s="225">
        <v>0</v>
      </c>
      <c r="T467" s="226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27" t="s">
        <v>218</v>
      </c>
      <c r="AT467" s="227" t="s">
        <v>142</v>
      </c>
      <c r="AU467" s="227" t="s">
        <v>147</v>
      </c>
      <c r="AY467" s="16" t="s">
        <v>139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6" t="s">
        <v>148</v>
      </c>
      <c r="BK467" s="228">
        <f>ROUND(I467*H467,2)</f>
        <v>0</v>
      </c>
      <c r="BL467" s="16" t="s">
        <v>218</v>
      </c>
      <c r="BM467" s="227" t="s">
        <v>649</v>
      </c>
    </row>
    <row r="468" s="2" customFormat="1">
      <c r="A468" s="37"/>
      <c r="B468" s="38"/>
      <c r="C468" s="39"/>
      <c r="D468" s="229" t="s">
        <v>150</v>
      </c>
      <c r="E468" s="39"/>
      <c r="F468" s="230" t="s">
        <v>648</v>
      </c>
      <c r="G468" s="39"/>
      <c r="H468" s="39"/>
      <c r="I468" s="231"/>
      <c r="J468" s="39"/>
      <c r="K468" s="39"/>
      <c r="L468" s="43"/>
      <c r="M468" s="232"/>
      <c r="N468" s="233"/>
      <c r="O468" s="91"/>
      <c r="P468" s="91"/>
      <c r="Q468" s="91"/>
      <c r="R468" s="91"/>
      <c r="S468" s="91"/>
      <c r="T468" s="92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T468" s="16" t="s">
        <v>150</v>
      </c>
      <c r="AU468" s="16" t="s">
        <v>147</v>
      </c>
    </row>
    <row r="469" s="2" customFormat="1" ht="44.25" customHeight="1">
      <c r="A469" s="37"/>
      <c r="B469" s="38"/>
      <c r="C469" s="215" t="s">
        <v>650</v>
      </c>
      <c r="D469" s="215" t="s">
        <v>142</v>
      </c>
      <c r="E469" s="216" t="s">
        <v>651</v>
      </c>
      <c r="F469" s="217" t="s">
        <v>652</v>
      </c>
      <c r="G469" s="218" t="s">
        <v>306</v>
      </c>
      <c r="H469" s="219">
        <v>0.068000000000000005</v>
      </c>
      <c r="I469" s="220"/>
      <c r="J469" s="221">
        <f>ROUND(I469*H469,2)</f>
        <v>0</v>
      </c>
      <c r="K469" s="222"/>
      <c r="L469" s="43"/>
      <c r="M469" s="223" t="s">
        <v>1</v>
      </c>
      <c r="N469" s="224" t="s">
        <v>41</v>
      </c>
      <c r="O469" s="91"/>
      <c r="P469" s="225">
        <f>O469*H469</f>
        <v>0</v>
      </c>
      <c r="Q469" s="225">
        <v>0</v>
      </c>
      <c r="R469" s="225">
        <f>Q469*H469</f>
        <v>0</v>
      </c>
      <c r="S469" s="225">
        <v>0</v>
      </c>
      <c r="T469" s="226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27" t="s">
        <v>218</v>
      </c>
      <c r="AT469" s="227" t="s">
        <v>142</v>
      </c>
      <c r="AU469" s="227" t="s">
        <v>147</v>
      </c>
      <c r="AY469" s="16" t="s">
        <v>139</v>
      </c>
      <c r="BE469" s="228">
        <f>IF(N469="základní",J469,0)</f>
        <v>0</v>
      </c>
      <c r="BF469" s="228">
        <f>IF(N469="snížená",J469,0)</f>
        <v>0</v>
      </c>
      <c r="BG469" s="228">
        <f>IF(N469="zákl. přenesená",J469,0)</f>
        <v>0</v>
      </c>
      <c r="BH469" s="228">
        <f>IF(N469="sníž. přenesená",J469,0)</f>
        <v>0</v>
      </c>
      <c r="BI469" s="228">
        <f>IF(N469="nulová",J469,0)</f>
        <v>0</v>
      </c>
      <c r="BJ469" s="16" t="s">
        <v>148</v>
      </c>
      <c r="BK469" s="228">
        <f>ROUND(I469*H469,2)</f>
        <v>0</v>
      </c>
      <c r="BL469" s="16" t="s">
        <v>218</v>
      </c>
      <c r="BM469" s="227" t="s">
        <v>653</v>
      </c>
    </row>
    <row r="470" s="2" customFormat="1">
      <c r="A470" s="37"/>
      <c r="B470" s="38"/>
      <c r="C470" s="39"/>
      <c r="D470" s="229" t="s">
        <v>150</v>
      </c>
      <c r="E470" s="39"/>
      <c r="F470" s="230" t="s">
        <v>652</v>
      </c>
      <c r="G470" s="39"/>
      <c r="H470" s="39"/>
      <c r="I470" s="231"/>
      <c r="J470" s="39"/>
      <c r="K470" s="39"/>
      <c r="L470" s="43"/>
      <c r="M470" s="232"/>
      <c r="N470" s="233"/>
      <c r="O470" s="91"/>
      <c r="P470" s="91"/>
      <c r="Q470" s="91"/>
      <c r="R470" s="91"/>
      <c r="S470" s="91"/>
      <c r="T470" s="92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6" t="s">
        <v>150</v>
      </c>
      <c r="AU470" s="16" t="s">
        <v>147</v>
      </c>
    </row>
    <row r="471" s="12" customFormat="1" ht="22.8" customHeight="1">
      <c r="A471" s="12"/>
      <c r="B471" s="199"/>
      <c r="C471" s="200"/>
      <c r="D471" s="201" t="s">
        <v>72</v>
      </c>
      <c r="E471" s="213" t="s">
        <v>654</v>
      </c>
      <c r="F471" s="213" t="s">
        <v>655</v>
      </c>
      <c r="G471" s="200"/>
      <c r="H471" s="200"/>
      <c r="I471" s="203"/>
      <c r="J471" s="214">
        <f>BK471</f>
        <v>0</v>
      </c>
      <c r="K471" s="200"/>
      <c r="L471" s="205"/>
      <c r="M471" s="206"/>
      <c r="N471" s="207"/>
      <c r="O471" s="207"/>
      <c r="P471" s="208">
        <f>SUM(P472:P488)</f>
        <v>0</v>
      </c>
      <c r="Q471" s="207"/>
      <c r="R471" s="208">
        <f>SUM(R472:R488)</f>
        <v>0.015100000000000001</v>
      </c>
      <c r="S471" s="207"/>
      <c r="T471" s="209">
        <f>SUM(T472:T488)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10" t="s">
        <v>147</v>
      </c>
      <c r="AT471" s="211" t="s">
        <v>72</v>
      </c>
      <c r="AU471" s="211" t="s">
        <v>80</v>
      </c>
      <c r="AY471" s="210" t="s">
        <v>139</v>
      </c>
      <c r="BK471" s="212">
        <f>SUM(BK472:BK488)</f>
        <v>0</v>
      </c>
    </row>
    <row r="472" s="2" customFormat="1" ht="24.15" customHeight="1">
      <c r="A472" s="37"/>
      <c r="B472" s="38"/>
      <c r="C472" s="215" t="s">
        <v>656</v>
      </c>
      <c r="D472" s="215" t="s">
        <v>142</v>
      </c>
      <c r="E472" s="216" t="s">
        <v>657</v>
      </c>
      <c r="F472" s="217" t="s">
        <v>658</v>
      </c>
      <c r="G472" s="218" t="s">
        <v>145</v>
      </c>
      <c r="H472" s="219">
        <v>5</v>
      </c>
      <c r="I472" s="220"/>
      <c r="J472" s="221">
        <f>ROUND(I472*H472,2)</f>
        <v>0</v>
      </c>
      <c r="K472" s="222"/>
      <c r="L472" s="43"/>
      <c r="M472" s="223" t="s">
        <v>1</v>
      </c>
      <c r="N472" s="224" t="s">
        <v>41</v>
      </c>
      <c r="O472" s="91"/>
      <c r="P472" s="225">
        <f>O472*H472</f>
        <v>0</v>
      </c>
      <c r="Q472" s="225">
        <v>6.0000000000000002E-05</v>
      </c>
      <c r="R472" s="225">
        <f>Q472*H472</f>
        <v>0.00030000000000000003</v>
      </c>
      <c r="S472" s="225">
        <v>0</v>
      </c>
      <c r="T472" s="226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27" t="s">
        <v>218</v>
      </c>
      <c r="AT472" s="227" t="s">
        <v>142</v>
      </c>
      <c r="AU472" s="227" t="s">
        <v>147</v>
      </c>
      <c r="AY472" s="16" t="s">
        <v>139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6" t="s">
        <v>148</v>
      </c>
      <c r="BK472" s="228">
        <f>ROUND(I472*H472,2)</f>
        <v>0</v>
      </c>
      <c r="BL472" s="16" t="s">
        <v>218</v>
      </c>
      <c r="BM472" s="227" t="s">
        <v>659</v>
      </c>
    </row>
    <row r="473" s="2" customFormat="1">
      <c r="A473" s="37"/>
      <c r="B473" s="38"/>
      <c r="C473" s="39"/>
      <c r="D473" s="229" t="s">
        <v>150</v>
      </c>
      <c r="E473" s="39"/>
      <c r="F473" s="230" t="s">
        <v>658</v>
      </c>
      <c r="G473" s="39"/>
      <c r="H473" s="39"/>
      <c r="I473" s="231"/>
      <c r="J473" s="39"/>
      <c r="K473" s="39"/>
      <c r="L473" s="43"/>
      <c r="M473" s="232"/>
      <c r="N473" s="233"/>
      <c r="O473" s="91"/>
      <c r="P473" s="91"/>
      <c r="Q473" s="91"/>
      <c r="R473" s="91"/>
      <c r="S473" s="91"/>
      <c r="T473" s="92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6" t="s">
        <v>150</v>
      </c>
      <c r="AU473" s="16" t="s">
        <v>147</v>
      </c>
    </row>
    <row r="474" s="13" customFormat="1">
      <c r="A474" s="13"/>
      <c r="B474" s="234"/>
      <c r="C474" s="235"/>
      <c r="D474" s="229" t="s">
        <v>151</v>
      </c>
      <c r="E474" s="236" t="s">
        <v>1</v>
      </c>
      <c r="F474" s="237" t="s">
        <v>148</v>
      </c>
      <c r="G474" s="235"/>
      <c r="H474" s="238">
        <v>5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151</v>
      </c>
      <c r="AU474" s="244" t="s">
        <v>147</v>
      </c>
      <c r="AV474" s="13" t="s">
        <v>147</v>
      </c>
      <c r="AW474" s="13" t="s">
        <v>30</v>
      </c>
      <c r="AX474" s="13" t="s">
        <v>80</v>
      </c>
      <c r="AY474" s="244" t="s">
        <v>139</v>
      </c>
    </row>
    <row r="475" s="2" customFormat="1" ht="37.8" customHeight="1">
      <c r="A475" s="37"/>
      <c r="B475" s="38"/>
      <c r="C475" s="215" t="s">
        <v>660</v>
      </c>
      <c r="D475" s="215" t="s">
        <v>142</v>
      </c>
      <c r="E475" s="216" t="s">
        <v>661</v>
      </c>
      <c r="F475" s="217" t="s">
        <v>662</v>
      </c>
      <c r="G475" s="218" t="s">
        <v>145</v>
      </c>
      <c r="H475" s="219">
        <v>5</v>
      </c>
      <c r="I475" s="220"/>
      <c r="J475" s="221">
        <f>ROUND(I475*H475,2)</f>
        <v>0</v>
      </c>
      <c r="K475" s="222"/>
      <c r="L475" s="43"/>
      <c r="M475" s="223" t="s">
        <v>1</v>
      </c>
      <c r="N475" s="224" t="s">
        <v>41</v>
      </c>
      <c r="O475" s="91"/>
      <c r="P475" s="225">
        <f>O475*H475</f>
        <v>0</v>
      </c>
      <c r="Q475" s="225">
        <v>0.00036999999999999999</v>
      </c>
      <c r="R475" s="225">
        <f>Q475*H475</f>
        <v>0.0018500000000000001</v>
      </c>
      <c r="S475" s="225">
        <v>0</v>
      </c>
      <c r="T475" s="226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27" t="s">
        <v>218</v>
      </c>
      <c r="AT475" s="227" t="s">
        <v>142</v>
      </c>
      <c r="AU475" s="227" t="s">
        <v>147</v>
      </c>
      <c r="AY475" s="16" t="s">
        <v>139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6" t="s">
        <v>148</v>
      </c>
      <c r="BK475" s="228">
        <f>ROUND(I475*H475,2)</f>
        <v>0</v>
      </c>
      <c r="BL475" s="16" t="s">
        <v>218</v>
      </c>
      <c r="BM475" s="227" t="s">
        <v>663</v>
      </c>
    </row>
    <row r="476" s="2" customFormat="1">
      <c r="A476" s="37"/>
      <c r="B476" s="38"/>
      <c r="C476" s="39"/>
      <c r="D476" s="229" t="s">
        <v>150</v>
      </c>
      <c r="E476" s="39"/>
      <c r="F476" s="230" t="s">
        <v>662</v>
      </c>
      <c r="G476" s="39"/>
      <c r="H476" s="39"/>
      <c r="I476" s="231"/>
      <c r="J476" s="39"/>
      <c r="K476" s="39"/>
      <c r="L476" s="43"/>
      <c r="M476" s="232"/>
      <c r="N476" s="233"/>
      <c r="O476" s="91"/>
      <c r="P476" s="91"/>
      <c r="Q476" s="91"/>
      <c r="R476" s="91"/>
      <c r="S476" s="91"/>
      <c r="T476" s="92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150</v>
      </c>
      <c r="AU476" s="16" t="s">
        <v>147</v>
      </c>
    </row>
    <row r="477" s="13" customFormat="1">
      <c r="A477" s="13"/>
      <c r="B477" s="234"/>
      <c r="C477" s="235"/>
      <c r="D477" s="229" t="s">
        <v>151</v>
      </c>
      <c r="E477" s="236" t="s">
        <v>1</v>
      </c>
      <c r="F477" s="237" t="s">
        <v>148</v>
      </c>
      <c r="G477" s="235"/>
      <c r="H477" s="238">
        <v>5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151</v>
      </c>
      <c r="AU477" s="244" t="s">
        <v>147</v>
      </c>
      <c r="AV477" s="13" t="s">
        <v>147</v>
      </c>
      <c r="AW477" s="13" t="s">
        <v>30</v>
      </c>
      <c r="AX477" s="13" t="s">
        <v>80</v>
      </c>
      <c r="AY477" s="244" t="s">
        <v>139</v>
      </c>
    </row>
    <row r="478" s="2" customFormat="1" ht="21.75" customHeight="1">
      <c r="A478" s="37"/>
      <c r="B478" s="38"/>
      <c r="C478" s="215" t="s">
        <v>664</v>
      </c>
      <c r="D478" s="215" t="s">
        <v>142</v>
      </c>
      <c r="E478" s="216" t="s">
        <v>665</v>
      </c>
      <c r="F478" s="217" t="s">
        <v>666</v>
      </c>
      <c r="G478" s="218" t="s">
        <v>145</v>
      </c>
      <c r="H478" s="219">
        <v>10</v>
      </c>
      <c r="I478" s="220"/>
      <c r="J478" s="221">
        <f>ROUND(I478*H478,2)</f>
        <v>0</v>
      </c>
      <c r="K478" s="222"/>
      <c r="L478" s="43"/>
      <c r="M478" s="223" t="s">
        <v>1</v>
      </c>
      <c r="N478" s="224" t="s">
        <v>41</v>
      </c>
      <c r="O478" s="91"/>
      <c r="P478" s="225">
        <f>O478*H478</f>
        <v>0</v>
      </c>
      <c r="Q478" s="225">
        <v>0.00036000000000000002</v>
      </c>
      <c r="R478" s="225">
        <f>Q478*H478</f>
        <v>0.0036000000000000003</v>
      </c>
      <c r="S478" s="225">
        <v>0</v>
      </c>
      <c r="T478" s="226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27" t="s">
        <v>218</v>
      </c>
      <c r="AT478" s="227" t="s">
        <v>142</v>
      </c>
      <c r="AU478" s="227" t="s">
        <v>147</v>
      </c>
      <c r="AY478" s="16" t="s">
        <v>139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6" t="s">
        <v>148</v>
      </c>
      <c r="BK478" s="228">
        <f>ROUND(I478*H478,2)</f>
        <v>0</v>
      </c>
      <c r="BL478" s="16" t="s">
        <v>218</v>
      </c>
      <c r="BM478" s="227" t="s">
        <v>667</v>
      </c>
    </row>
    <row r="479" s="2" customFormat="1">
      <c r="A479" s="37"/>
      <c r="B479" s="38"/>
      <c r="C479" s="39"/>
      <c r="D479" s="229" t="s">
        <v>150</v>
      </c>
      <c r="E479" s="39"/>
      <c r="F479" s="230" t="s">
        <v>666</v>
      </c>
      <c r="G479" s="39"/>
      <c r="H479" s="39"/>
      <c r="I479" s="231"/>
      <c r="J479" s="39"/>
      <c r="K479" s="39"/>
      <c r="L479" s="43"/>
      <c r="M479" s="232"/>
      <c r="N479" s="233"/>
      <c r="O479" s="91"/>
      <c r="P479" s="91"/>
      <c r="Q479" s="91"/>
      <c r="R479" s="91"/>
      <c r="S479" s="91"/>
      <c r="T479" s="92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6" t="s">
        <v>150</v>
      </c>
      <c r="AU479" s="16" t="s">
        <v>147</v>
      </c>
    </row>
    <row r="480" s="13" customFormat="1">
      <c r="A480" s="13"/>
      <c r="B480" s="234"/>
      <c r="C480" s="235"/>
      <c r="D480" s="229" t="s">
        <v>151</v>
      </c>
      <c r="E480" s="236" t="s">
        <v>1</v>
      </c>
      <c r="F480" s="237" t="s">
        <v>188</v>
      </c>
      <c r="G480" s="235"/>
      <c r="H480" s="238">
        <v>10</v>
      </c>
      <c r="I480" s="239"/>
      <c r="J480" s="235"/>
      <c r="K480" s="235"/>
      <c r="L480" s="240"/>
      <c r="M480" s="241"/>
      <c r="N480" s="242"/>
      <c r="O480" s="242"/>
      <c r="P480" s="242"/>
      <c r="Q480" s="242"/>
      <c r="R480" s="242"/>
      <c r="S480" s="242"/>
      <c r="T480" s="24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4" t="s">
        <v>151</v>
      </c>
      <c r="AU480" s="244" t="s">
        <v>147</v>
      </c>
      <c r="AV480" s="13" t="s">
        <v>147</v>
      </c>
      <c r="AW480" s="13" t="s">
        <v>30</v>
      </c>
      <c r="AX480" s="13" t="s">
        <v>80</v>
      </c>
      <c r="AY480" s="244" t="s">
        <v>139</v>
      </c>
    </row>
    <row r="481" s="2" customFormat="1" ht="33" customHeight="1">
      <c r="A481" s="37"/>
      <c r="B481" s="38"/>
      <c r="C481" s="215" t="s">
        <v>668</v>
      </c>
      <c r="D481" s="215" t="s">
        <v>142</v>
      </c>
      <c r="E481" s="216" t="s">
        <v>669</v>
      </c>
      <c r="F481" s="217" t="s">
        <v>670</v>
      </c>
      <c r="G481" s="218" t="s">
        <v>145</v>
      </c>
      <c r="H481" s="219">
        <v>10</v>
      </c>
      <c r="I481" s="220"/>
      <c r="J481" s="221">
        <f>ROUND(I481*H481,2)</f>
        <v>0</v>
      </c>
      <c r="K481" s="222"/>
      <c r="L481" s="43"/>
      <c r="M481" s="223" t="s">
        <v>1</v>
      </c>
      <c r="N481" s="224" t="s">
        <v>41</v>
      </c>
      <c r="O481" s="91"/>
      <c r="P481" s="225">
        <f>O481*H481</f>
        <v>0</v>
      </c>
      <c r="Q481" s="225">
        <v>0.00076000000000000004</v>
      </c>
      <c r="R481" s="225">
        <f>Q481*H481</f>
        <v>0.0076000000000000009</v>
      </c>
      <c r="S481" s="225">
        <v>0</v>
      </c>
      <c r="T481" s="226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27" t="s">
        <v>218</v>
      </c>
      <c r="AT481" s="227" t="s">
        <v>142</v>
      </c>
      <c r="AU481" s="227" t="s">
        <v>147</v>
      </c>
      <c r="AY481" s="16" t="s">
        <v>139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6" t="s">
        <v>148</v>
      </c>
      <c r="BK481" s="228">
        <f>ROUND(I481*H481,2)</f>
        <v>0</v>
      </c>
      <c r="BL481" s="16" t="s">
        <v>218</v>
      </c>
      <c r="BM481" s="227" t="s">
        <v>671</v>
      </c>
    </row>
    <row r="482" s="2" customFormat="1">
      <c r="A482" s="37"/>
      <c r="B482" s="38"/>
      <c r="C482" s="39"/>
      <c r="D482" s="229" t="s">
        <v>150</v>
      </c>
      <c r="E482" s="39"/>
      <c r="F482" s="230" t="s">
        <v>670</v>
      </c>
      <c r="G482" s="39"/>
      <c r="H482" s="39"/>
      <c r="I482" s="231"/>
      <c r="J482" s="39"/>
      <c r="K482" s="39"/>
      <c r="L482" s="43"/>
      <c r="M482" s="232"/>
      <c r="N482" s="233"/>
      <c r="O482" s="91"/>
      <c r="P482" s="91"/>
      <c r="Q482" s="91"/>
      <c r="R482" s="91"/>
      <c r="S482" s="91"/>
      <c r="T482" s="92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6" t="s">
        <v>150</v>
      </c>
      <c r="AU482" s="16" t="s">
        <v>147</v>
      </c>
    </row>
    <row r="483" s="13" customFormat="1">
      <c r="A483" s="13"/>
      <c r="B483" s="234"/>
      <c r="C483" s="235"/>
      <c r="D483" s="229" t="s">
        <v>151</v>
      </c>
      <c r="E483" s="236" t="s">
        <v>1</v>
      </c>
      <c r="F483" s="237" t="s">
        <v>188</v>
      </c>
      <c r="G483" s="235"/>
      <c r="H483" s="238">
        <v>10</v>
      </c>
      <c r="I483" s="239"/>
      <c r="J483" s="235"/>
      <c r="K483" s="235"/>
      <c r="L483" s="240"/>
      <c r="M483" s="241"/>
      <c r="N483" s="242"/>
      <c r="O483" s="242"/>
      <c r="P483" s="242"/>
      <c r="Q483" s="242"/>
      <c r="R483" s="242"/>
      <c r="S483" s="242"/>
      <c r="T483" s="24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4" t="s">
        <v>151</v>
      </c>
      <c r="AU483" s="244" t="s">
        <v>147</v>
      </c>
      <c r="AV483" s="13" t="s">
        <v>147</v>
      </c>
      <c r="AW483" s="13" t="s">
        <v>30</v>
      </c>
      <c r="AX483" s="13" t="s">
        <v>80</v>
      </c>
      <c r="AY483" s="244" t="s">
        <v>139</v>
      </c>
    </row>
    <row r="484" s="2" customFormat="1" ht="24.15" customHeight="1">
      <c r="A484" s="37"/>
      <c r="B484" s="38"/>
      <c r="C484" s="215" t="s">
        <v>672</v>
      </c>
      <c r="D484" s="215" t="s">
        <v>142</v>
      </c>
      <c r="E484" s="216" t="s">
        <v>673</v>
      </c>
      <c r="F484" s="217" t="s">
        <v>674</v>
      </c>
      <c r="G484" s="218" t="s">
        <v>145</v>
      </c>
      <c r="H484" s="219">
        <v>5</v>
      </c>
      <c r="I484" s="220"/>
      <c r="J484" s="221">
        <f>ROUND(I484*H484,2)</f>
        <v>0</v>
      </c>
      <c r="K484" s="222"/>
      <c r="L484" s="43"/>
      <c r="M484" s="223" t="s">
        <v>1</v>
      </c>
      <c r="N484" s="224" t="s">
        <v>41</v>
      </c>
      <c r="O484" s="91"/>
      <c r="P484" s="225">
        <f>O484*H484</f>
        <v>0</v>
      </c>
      <c r="Q484" s="225">
        <v>0.00035</v>
      </c>
      <c r="R484" s="225">
        <f>Q484*H484</f>
        <v>0.00175</v>
      </c>
      <c r="S484" s="225">
        <v>0</v>
      </c>
      <c r="T484" s="226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27" t="s">
        <v>218</v>
      </c>
      <c r="AT484" s="227" t="s">
        <v>142</v>
      </c>
      <c r="AU484" s="227" t="s">
        <v>147</v>
      </c>
      <c r="AY484" s="16" t="s">
        <v>139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6" t="s">
        <v>148</v>
      </c>
      <c r="BK484" s="228">
        <f>ROUND(I484*H484,2)</f>
        <v>0</v>
      </c>
      <c r="BL484" s="16" t="s">
        <v>218</v>
      </c>
      <c r="BM484" s="227" t="s">
        <v>675</v>
      </c>
    </row>
    <row r="485" s="2" customFormat="1">
      <c r="A485" s="37"/>
      <c r="B485" s="38"/>
      <c r="C485" s="39"/>
      <c r="D485" s="229" t="s">
        <v>150</v>
      </c>
      <c r="E485" s="39"/>
      <c r="F485" s="230" t="s">
        <v>674</v>
      </c>
      <c r="G485" s="39"/>
      <c r="H485" s="39"/>
      <c r="I485" s="231"/>
      <c r="J485" s="39"/>
      <c r="K485" s="39"/>
      <c r="L485" s="43"/>
      <c r="M485" s="232"/>
      <c r="N485" s="233"/>
      <c r="O485" s="91"/>
      <c r="P485" s="91"/>
      <c r="Q485" s="91"/>
      <c r="R485" s="91"/>
      <c r="S485" s="91"/>
      <c r="T485" s="92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6" t="s">
        <v>150</v>
      </c>
      <c r="AU485" s="16" t="s">
        <v>147</v>
      </c>
    </row>
    <row r="486" s="13" customFormat="1">
      <c r="A486" s="13"/>
      <c r="B486" s="234"/>
      <c r="C486" s="235"/>
      <c r="D486" s="229" t="s">
        <v>151</v>
      </c>
      <c r="E486" s="236" t="s">
        <v>1</v>
      </c>
      <c r="F486" s="237" t="s">
        <v>148</v>
      </c>
      <c r="G486" s="235"/>
      <c r="H486" s="238">
        <v>5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151</v>
      </c>
      <c r="AU486" s="244" t="s">
        <v>147</v>
      </c>
      <c r="AV486" s="13" t="s">
        <v>147</v>
      </c>
      <c r="AW486" s="13" t="s">
        <v>30</v>
      </c>
      <c r="AX486" s="13" t="s">
        <v>80</v>
      </c>
      <c r="AY486" s="244" t="s">
        <v>139</v>
      </c>
    </row>
    <row r="487" s="2" customFormat="1" ht="44.25" customHeight="1">
      <c r="A487" s="37"/>
      <c r="B487" s="38"/>
      <c r="C487" s="215" t="s">
        <v>676</v>
      </c>
      <c r="D487" s="215" t="s">
        <v>142</v>
      </c>
      <c r="E487" s="216" t="s">
        <v>677</v>
      </c>
      <c r="F487" s="217" t="s">
        <v>678</v>
      </c>
      <c r="G487" s="218" t="s">
        <v>306</v>
      </c>
      <c r="H487" s="219">
        <v>0.014999999999999999</v>
      </c>
      <c r="I487" s="220"/>
      <c r="J487" s="221">
        <f>ROUND(I487*H487,2)</f>
        <v>0</v>
      </c>
      <c r="K487" s="222"/>
      <c r="L487" s="43"/>
      <c r="M487" s="223" t="s">
        <v>1</v>
      </c>
      <c r="N487" s="224" t="s">
        <v>41</v>
      </c>
      <c r="O487" s="91"/>
      <c r="P487" s="225">
        <f>O487*H487</f>
        <v>0</v>
      </c>
      <c r="Q487" s="225">
        <v>0</v>
      </c>
      <c r="R487" s="225">
        <f>Q487*H487</f>
        <v>0</v>
      </c>
      <c r="S487" s="225">
        <v>0</v>
      </c>
      <c r="T487" s="226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27" t="s">
        <v>218</v>
      </c>
      <c r="AT487" s="227" t="s">
        <v>142</v>
      </c>
      <c r="AU487" s="227" t="s">
        <v>147</v>
      </c>
      <c r="AY487" s="16" t="s">
        <v>139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6" t="s">
        <v>148</v>
      </c>
      <c r="BK487" s="228">
        <f>ROUND(I487*H487,2)</f>
        <v>0</v>
      </c>
      <c r="BL487" s="16" t="s">
        <v>218</v>
      </c>
      <c r="BM487" s="227" t="s">
        <v>679</v>
      </c>
    </row>
    <row r="488" s="2" customFormat="1">
      <c r="A488" s="37"/>
      <c r="B488" s="38"/>
      <c r="C488" s="39"/>
      <c r="D488" s="229" t="s">
        <v>150</v>
      </c>
      <c r="E488" s="39"/>
      <c r="F488" s="230" t="s">
        <v>678</v>
      </c>
      <c r="G488" s="39"/>
      <c r="H488" s="39"/>
      <c r="I488" s="231"/>
      <c r="J488" s="39"/>
      <c r="K488" s="39"/>
      <c r="L488" s="43"/>
      <c r="M488" s="232"/>
      <c r="N488" s="233"/>
      <c r="O488" s="91"/>
      <c r="P488" s="91"/>
      <c r="Q488" s="91"/>
      <c r="R488" s="91"/>
      <c r="S488" s="91"/>
      <c r="T488" s="92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6" t="s">
        <v>150</v>
      </c>
      <c r="AU488" s="16" t="s">
        <v>147</v>
      </c>
    </row>
    <row r="489" s="12" customFormat="1" ht="22.8" customHeight="1">
      <c r="A489" s="12"/>
      <c r="B489" s="199"/>
      <c r="C489" s="200"/>
      <c r="D489" s="201" t="s">
        <v>72</v>
      </c>
      <c r="E489" s="213" t="s">
        <v>680</v>
      </c>
      <c r="F489" s="213" t="s">
        <v>681</v>
      </c>
      <c r="G489" s="200"/>
      <c r="H489" s="200"/>
      <c r="I489" s="203"/>
      <c r="J489" s="214">
        <f>BK489</f>
        <v>0</v>
      </c>
      <c r="K489" s="200"/>
      <c r="L489" s="205"/>
      <c r="M489" s="206"/>
      <c r="N489" s="207"/>
      <c r="O489" s="207"/>
      <c r="P489" s="208">
        <f>SUM(P490:P507)</f>
        <v>0</v>
      </c>
      <c r="Q489" s="207"/>
      <c r="R489" s="208">
        <f>SUM(R490:R507)</f>
        <v>0.18436</v>
      </c>
      <c r="S489" s="207"/>
      <c r="T489" s="209">
        <f>SUM(T490:T507)</f>
        <v>0.12465000000000001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0" t="s">
        <v>147</v>
      </c>
      <c r="AT489" s="211" t="s">
        <v>72</v>
      </c>
      <c r="AU489" s="211" t="s">
        <v>80</v>
      </c>
      <c r="AY489" s="210" t="s">
        <v>139</v>
      </c>
      <c r="BK489" s="212">
        <f>SUM(BK490:BK507)</f>
        <v>0</v>
      </c>
    </row>
    <row r="490" s="2" customFormat="1" ht="49.05" customHeight="1">
      <c r="A490" s="37"/>
      <c r="B490" s="38"/>
      <c r="C490" s="215" t="s">
        <v>682</v>
      </c>
      <c r="D490" s="215" t="s">
        <v>142</v>
      </c>
      <c r="E490" s="216" t="s">
        <v>683</v>
      </c>
      <c r="F490" s="217" t="s">
        <v>684</v>
      </c>
      <c r="G490" s="218" t="s">
        <v>145</v>
      </c>
      <c r="H490" s="219">
        <v>1</v>
      </c>
      <c r="I490" s="220"/>
      <c r="J490" s="221">
        <f>ROUND(I490*H490,2)</f>
        <v>0</v>
      </c>
      <c r="K490" s="222"/>
      <c r="L490" s="43"/>
      <c r="M490" s="223" t="s">
        <v>1</v>
      </c>
      <c r="N490" s="224" t="s">
        <v>41</v>
      </c>
      <c r="O490" s="91"/>
      <c r="P490" s="225">
        <f>O490*H490</f>
        <v>0</v>
      </c>
      <c r="Q490" s="225">
        <v>0.018929999999999999</v>
      </c>
      <c r="R490" s="225">
        <f>Q490*H490</f>
        <v>0.018929999999999999</v>
      </c>
      <c r="S490" s="225">
        <v>0</v>
      </c>
      <c r="T490" s="226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27" t="s">
        <v>218</v>
      </c>
      <c r="AT490" s="227" t="s">
        <v>142</v>
      </c>
      <c r="AU490" s="227" t="s">
        <v>147</v>
      </c>
      <c r="AY490" s="16" t="s">
        <v>139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6" t="s">
        <v>148</v>
      </c>
      <c r="BK490" s="228">
        <f>ROUND(I490*H490,2)</f>
        <v>0</v>
      </c>
      <c r="BL490" s="16" t="s">
        <v>218</v>
      </c>
      <c r="BM490" s="227" t="s">
        <v>685</v>
      </c>
    </row>
    <row r="491" s="2" customFormat="1">
      <c r="A491" s="37"/>
      <c r="B491" s="38"/>
      <c r="C491" s="39"/>
      <c r="D491" s="229" t="s">
        <v>150</v>
      </c>
      <c r="E491" s="39"/>
      <c r="F491" s="230" t="s">
        <v>684</v>
      </c>
      <c r="G491" s="39"/>
      <c r="H491" s="39"/>
      <c r="I491" s="231"/>
      <c r="J491" s="39"/>
      <c r="K491" s="39"/>
      <c r="L491" s="43"/>
      <c r="M491" s="232"/>
      <c r="N491" s="233"/>
      <c r="O491" s="91"/>
      <c r="P491" s="91"/>
      <c r="Q491" s="91"/>
      <c r="R491" s="91"/>
      <c r="S491" s="91"/>
      <c r="T491" s="92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6" t="s">
        <v>150</v>
      </c>
      <c r="AU491" s="16" t="s">
        <v>147</v>
      </c>
    </row>
    <row r="492" s="13" customFormat="1">
      <c r="A492" s="13"/>
      <c r="B492" s="234"/>
      <c r="C492" s="235"/>
      <c r="D492" s="229" t="s">
        <v>151</v>
      </c>
      <c r="E492" s="236" t="s">
        <v>1</v>
      </c>
      <c r="F492" s="237" t="s">
        <v>80</v>
      </c>
      <c r="G492" s="235"/>
      <c r="H492" s="238">
        <v>1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151</v>
      </c>
      <c r="AU492" s="244" t="s">
        <v>147</v>
      </c>
      <c r="AV492" s="13" t="s">
        <v>147</v>
      </c>
      <c r="AW492" s="13" t="s">
        <v>30</v>
      </c>
      <c r="AX492" s="13" t="s">
        <v>80</v>
      </c>
      <c r="AY492" s="244" t="s">
        <v>139</v>
      </c>
    </row>
    <row r="493" s="2" customFormat="1" ht="49.05" customHeight="1">
      <c r="A493" s="37"/>
      <c r="B493" s="38"/>
      <c r="C493" s="215" t="s">
        <v>686</v>
      </c>
      <c r="D493" s="215" t="s">
        <v>142</v>
      </c>
      <c r="E493" s="216" t="s">
        <v>687</v>
      </c>
      <c r="F493" s="217" t="s">
        <v>688</v>
      </c>
      <c r="G493" s="218" t="s">
        <v>145</v>
      </c>
      <c r="H493" s="219">
        <v>1</v>
      </c>
      <c r="I493" s="220"/>
      <c r="J493" s="221">
        <f>ROUND(I493*H493,2)</f>
        <v>0</v>
      </c>
      <c r="K493" s="222"/>
      <c r="L493" s="43"/>
      <c r="M493" s="223" t="s">
        <v>1</v>
      </c>
      <c r="N493" s="224" t="s">
        <v>41</v>
      </c>
      <c r="O493" s="91"/>
      <c r="P493" s="225">
        <f>O493*H493</f>
        <v>0</v>
      </c>
      <c r="Q493" s="225">
        <v>0.027199999999999998</v>
      </c>
      <c r="R493" s="225">
        <f>Q493*H493</f>
        <v>0.027199999999999998</v>
      </c>
      <c r="S493" s="225">
        <v>0</v>
      </c>
      <c r="T493" s="226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27" t="s">
        <v>218</v>
      </c>
      <c r="AT493" s="227" t="s">
        <v>142</v>
      </c>
      <c r="AU493" s="227" t="s">
        <v>147</v>
      </c>
      <c r="AY493" s="16" t="s">
        <v>139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6" t="s">
        <v>148</v>
      </c>
      <c r="BK493" s="228">
        <f>ROUND(I493*H493,2)</f>
        <v>0</v>
      </c>
      <c r="BL493" s="16" t="s">
        <v>218</v>
      </c>
      <c r="BM493" s="227" t="s">
        <v>689</v>
      </c>
    </row>
    <row r="494" s="2" customFormat="1">
      <c r="A494" s="37"/>
      <c r="B494" s="38"/>
      <c r="C494" s="39"/>
      <c r="D494" s="229" t="s">
        <v>150</v>
      </c>
      <c r="E494" s="39"/>
      <c r="F494" s="230" t="s">
        <v>688</v>
      </c>
      <c r="G494" s="39"/>
      <c r="H494" s="39"/>
      <c r="I494" s="231"/>
      <c r="J494" s="39"/>
      <c r="K494" s="39"/>
      <c r="L494" s="43"/>
      <c r="M494" s="232"/>
      <c r="N494" s="233"/>
      <c r="O494" s="91"/>
      <c r="P494" s="91"/>
      <c r="Q494" s="91"/>
      <c r="R494" s="91"/>
      <c r="S494" s="91"/>
      <c r="T494" s="92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6" t="s">
        <v>150</v>
      </c>
      <c r="AU494" s="16" t="s">
        <v>147</v>
      </c>
    </row>
    <row r="495" s="2" customFormat="1" ht="49.05" customHeight="1">
      <c r="A495" s="37"/>
      <c r="B495" s="38"/>
      <c r="C495" s="215" t="s">
        <v>690</v>
      </c>
      <c r="D495" s="215" t="s">
        <v>142</v>
      </c>
      <c r="E495" s="216" t="s">
        <v>691</v>
      </c>
      <c r="F495" s="217" t="s">
        <v>692</v>
      </c>
      <c r="G495" s="218" t="s">
        <v>145</v>
      </c>
      <c r="H495" s="219">
        <v>2</v>
      </c>
      <c r="I495" s="220"/>
      <c r="J495" s="221">
        <f>ROUND(I495*H495,2)</f>
        <v>0</v>
      </c>
      <c r="K495" s="222"/>
      <c r="L495" s="43"/>
      <c r="M495" s="223" t="s">
        <v>1</v>
      </c>
      <c r="N495" s="224" t="s">
        <v>41</v>
      </c>
      <c r="O495" s="91"/>
      <c r="P495" s="225">
        <f>O495*H495</f>
        <v>0</v>
      </c>
      <c r="Q495" s="225">
        <v>0.035659999999999997</v>
      </c>
      <c r="R495" s="225">
        <f>Q495*H495</f>
        <v>0.071319999999999995</v>
      </c>
      <c r="S495" s="225">
        <v>0</v>
      </c>
      <c r="T495" s="226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27" t="s">
        <v>218</v>
      </c>
      <c r="AT495" s="227" t="s">
        <v>142</v>
      </c>
      <c r="AU495" s="227" t="s">
        <v>147</v>
      </c>
      <c r="AY495" s="16" t="s">
        <v>139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6" t="s">
        <v>148</v>
      </c>
      <c r="BK495" s="228">
        <f>ROUND(I495*H495,2)</f>
        <v>0</v>
      </c>
      <c r="BL495" s="16" t="s">
        <v>218</v>
      </c>
      <c r="BM495" s="227" t="s">
        <v>693</v>
      </c>
    </row>
    <row r="496" s="2" customFormat="1">
      <c r="A496" s="37"/>
      <c r="B496" s="38"/>
      <c r="C496" s="39"/>
      <c r="D496" s="229" t="s">
        <v>150</v>
      </c>
      <c r="E496" s="39"/>
      <c r="F496" s="230" t="s">
        <v>692</v>
      </c>
      <c r="G496" s="39"/>
      <c r="H496" s="39"/>
      <c r="I496" s="231"/>
      <c r="J496" s="39"/>
      <c r="K496" s="39"/>
      <c r="L496" s="43"/>
      <c r="M496" s="232"/>
      <c r="N496" s="233"/>
      <c r="O496" s="91"/>
      <c r="P496" s="91"/>
      <c r="Q496" s="91"/>
      <c r="R496" s="91"/>
      <c r="S496" s="91"/>
      <c r="T496" s="92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6" t="s">
        <v>150</v>
      </c>
      <c r="AU496" s="16" t="s">
        <v>147</v>
      </c>
    </row>
    <row r="497" s="2" customFormat="1" ht="49.05" customHeight="1">
      <c r="A497" s="37"/>
      <c r="B497" s="38"/>
      <c r="C497" s="215" t="s">
        <v>694</v>
      </c>
      <c r="D497" s="215" t="s">
        <v>142</v>
      </c>
      <c r="E497" s="216" t="s">
        <v>695</v>
      </c>
      <c r="F497" s="217" t="s">
        <v>696</v>
      </c>
      <c r="G497" s="218" t="s">
        <v>145</v>
      </c>
      <c r="H497" s="219">
        <v>1</v>
      </c>
      <c r="I497" s="220"/>
      <c r="J497" s="221">
        <f>ROUND(I497*H497,2)</f>
        <v>0</v>
      </c>
      <c r="K497" s="222"/>
      <c r="L497" s="43"/>
      <c r="M497" s="223" t="s">
        <v>1</v>
      </c>
      <c r="N497" s="224" t="s">
        <v>41</v>
      </c>
      <c r="O497" s="91"/>
      <c r="P497" s="225">
        <f>O497*H497</f>
        <v>0</v>
      </c>
      <c r="Q497" s="225">
        <v>0.066360000000000002</v>
      </c>
      <c r="R497" s="225">
        <f>Q497*H497</f>
        <v>0.066360000000000002</v>
      </c>
      <c r="S497" s="225">
        <v>0</v>
      </c>
      <c r="T497" s="226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27" t="s">
        <v>218</v>
      </c>
      <c r="AT497" s="227" t="s">
        <v>142</v>
      </c>
      <c r="AU497" s="227" t="s">
        <v>147</v>
      </c>
      <c r="AY497" s="16" t="s">
        <v>139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16" t="s">
        <v>148</v>
      </c>
      <c r="BK497" s="228">
        <f>ROUND(I497*H497,2)</f>
        <v>0</v>
      </c>
      <c r="BL497" s="16" t="s">
        <v>218</v>
      </c>
      <c r="BM497" s="227" t="s">
        <v>697</v>
      </c>
    </row>
    <row r="498" s="2" customFormat="1">
      <c r="A498" s="37"/>
      <c r="B498" s="38"/>
      <c r="C498" s="39"/>
      <c r="D498" s="229" t="s">
        <v>150</v>
      </c>
      <c r="E498" s="39"/>
      <c r="F498" s="230" t="s">
        <v>696</v>
      </c>
      <c r="G498" s="39"/>
      <c r="H498" s="39"/>
      <c r="I498" s="231"/>
      <c r="J498" s="39"/>
      <c r="K498" s="39"/>
      <c r="L498" s="43"/>
      <c r="M498" s="232"/>
      <c r="N498" s="233"/>
      <c r="O498" s="91"/>
      <c r="P498" s="91"/>
      <c r="Q498" s="91"/>
      <c r="R498" s="91"/>
      <c r="S498" s="91"/>
      <c r="T498" s="92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16" t="s">
        <v>150</v>
      </c>
      <c r="AU498" s="16" t="s">
        <v>147</v>
      </c>
    </row>
    <row r="499" s="13" customFormat="1">
      <c r="A499" s="13"/>
      <c r="B499" s="234"/>
      <c r="C499" s="235"/>
      <c r="D499" s="229" t="s">
        <v>151</v>
      </c>
      <c r="E499" s="236" t="s">
        <v>1</v>
      </c>
      <c r="F499" s="237" t="s">
        <v>80</v>
      </c>
      <c r="G499" s="235"/>
      <c r="H499" s="238">
        <v>1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4" t="s">
        <v>151</v>
      </c>
      <c r="AU499" s="244" t="s">
        <v>147</v>
      </c>
      <c r="AV499" s="13" t="s">
        <v>147</v>
      </c>
      <c r="AW499" s="13" t="s">
        <v>30</v>
      </c>
      <c r="AX499" s="13" t="s">
        <v>80</v>
      </c>
      <c r="AY499" s="244" t="s">
        <v>139</v>
      </c>
    </row>
    <row r="500" s="2" customFormat="1" ht="24.15" customHeight="1">
      <c r="A500" s="37"/>
      <c r="B500" s="38"/>
      <c r="C500" s="215" t="s">
        <v>698</v>
      </c>
      <c r="D500" s="215" t="s">
        <v>142</v>
      </c>
      <c r="E500" s="216" t="s">
        <v>699</v>
      </c>
      <c r="F500" s="217" t="s">
        <v>700</v>
      </c>
      <c r="G500" s="218" t="s">
        <v>145</v>
      </c>
      <c r="H500" s="219">
        <v>5</v>
      </c>
      <c r="I500" s="220"/>
      <c r="J500" s="221">
        <f>ROUND(I500*H500,2)</f>
        <v>0</v>
      </c>
      <c r="K500" s="222"/>
      <c r="L500" s="43"/>
      <c r="M500" s="223" t="s">
        <v>1</v>
      </c>
      <c r="N500" s="224" t="s">
        <v>41</v>
      </c>
      <c r="O500" s="91"/>
      <c r="P500" s="225">
        <f>O500*H500</f>
        <v>0</v>
      </c>
      <c r="Q500" s="225">
        <v>8.0000000000000007E-05</v>
      </c>
      <c r="R500" s="225">
        <f>Q500*H500</f>
        <v>0.00040000000000000002</v>
      </c>
      <c r="S500" s="225">
        <v>0.024930000000000001</v>
      </c>
      <c r="T500" s="226">
        <f>S500*H500</f>
        <v>0.12465000000000001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27" t="s">
        <v>218</v>
      </c>
      <c r="AT500" s="227" t="s">
        <v>142</v>
      </c>
      <c r="AU500" s="227" t="s">
        <v>147</v>
      </c>
      <c r="AY500" s="16" t="s">
        <v>139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6" t="s">
        <v>148</v>
      </c>
      <c r="BK500" s="228">
        <f>ROUND(I500*H500,2)</f>
        <v>0</v>
      </c>
      <c r="BL500" s="16" t="s">
        <v>218</v>
      </c>
      <c r="BM500" s="227" t="s">
        <v>701</v>
      </c>
    </row>
    <row r="501" s="2" customFormat="1">
      <c r="A501" s="37"/>
      <c r="B501" s="38"/>
      <c r="C501" s="39"/>
      <c r="D501" s="229" t="s">
        <v>150</v>
      </c>
      <c r="E501" s="39"/>
      <c r="F501" s="230" t="s">
        <v>700</v>
      </c>
      <c r="G501" s="39"/>
      <c r="H501" s="39"/>
      <c r="I501" s="231"/>
      <c r="J501" s="39"/>
      <c r="K501" s="39"/>
      <c r="L501" s="43"/>
      <c r="M501" s="232"/>
      <c r="N501" s="233"/>
      <c r="O501" s="91"/>
      <c r="P501" s="91"/>
      <c r="Q501" s="91"/>
      <c r="R501" s="91"/>
      <c r="S501" s="91"/>
      <c r="T501" s="92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16" t="s">
        <v>150</v>
      </c>
      <c r="AU501" s="16" t="s">
        <v>147</v>
      </c>
    </row>
    <row r="502" s="13" customFormat="1">
      <c r="A502" s="13"/>
      <c r="B502" s="234"/>
      <c r="C502" s="235"/>
      <c r="D502" s="229" t="s">
        <v>151</v>
      </c>
      <c r="E502" s="236" t="s">
        <v>1</v>
      </c>
      <c r="F502" s="237" t="s">
        <v>148</v>
      </c>
      <c r="G502" s="235"/>
      <c r="H502" s="238">
        <v>5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151</v>
      </c>
      <c r="AU502" s="244" t="s">
        <v>147</v>
      </c>
      <c r="AV502" s="13" t="s">
        <v>147</v>
      </c>
      <c r="AW502" s="13" t="s">
        <v>30</v>
      </c>
      <c r="AX502" s="13" t="s">
        <v>80</v>
      </c>
      <c r="AY502" s="244" t="s">
        <v>139</v>
      </c>
    </row>
    <row r="503" s="2" customFormat="1" ht="24.15" customHeight="1">
      <c r="A503" s="37"/>
      <c r="B503" s="38"/>
      <c r="C503" s="215" t="s">
        <v>702</v>
      </c>
      <c r="D503" s="215" t="s">
        <v>142</v>
      </c>
      <c r="E503" s="216" t="s">
        <v>703</v>
      </c>
      <c r="F503" s="217" t="s">
        <v>704</v>
      </c>
      <c r="G503" s="218" t="s">
        <v>145</v>
      </c>
      <c r="H503" s="219">
        <v>1</v>
      </c>
      <c r="I503" s="220"/>
      <c r="J503" s="221">
        <f>ROUND(I503*H503,2)</f>
        <v>0</v>
      </c>
      <c r="K503" s="222"/>
      <c r="L503" s="43"/>
      <c r="M503" s="223" t="s">
        <v>1</v>
      </c>
      <c r="N503" s="224" t="s">
        <v>41</v>
      </c>
      <c r="O503" s="91"/>
      <c r="P503" s="225">
        <f>O503*H503</f>
        <v>0</v>
      </c>
      <c r="Q503" s="225">
        <v>0.00014999999999999999</v>
      </c>
      <c r="R503" s="225">
        <f>Q503*H503</f>
        <v>0.00014999999999999999</v>
      </c>
      <c r="S503" s="225">
        <v>0</v>
      </c>
      <c r="T503" s="226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27" t="s">
        <v>218</v>
      </c>
      <c r="AT503" s="227" t="s">
        <v>142</v>
      </c>
      <c r="AU503" s="227" t="s">
        <v>147</v>
      </c>
      <c r="AY503" s="16" t="s">
        <v>139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6" t="s">
        <v>148</v>
      </c>
      <c r="BK503" s="228">
        <f>ROUND(I503*H503,2)</f>
        <v>0</v>
      </c>
      <c r="BL503" s="16" t="s">
        <v>218</v>
      </c>
      <c r="BM503" s="227" t="s">
        <v>705</v>
      </c>
    </row>
    <row r="504" s="2" customFormat="1">
      <c r="A504" s="37"/>
      <c r="B504" s="38"/>
      <c r="C504" s="39"/>
      <c r="D504" s="229" t="s">
        <v>150</v>
      </c>
      <c r="E504" s="39"/>
      <c r="F504" s="230" t="s">
        <v>704</v>
      </c>
      <c r="G504" s="39"/>
      <c r="H504" s="39"/>
      <c r="I504" s="231"/>
      <c r="J504" s="39"/>
      <c r="K504" s="39"/>
      <c r="L504" s="43"/>
      <c r="M504" s="232"/>
      <c r="N504" s="233"/>
      <c r="O504" s="91"/>
      <c r="P504" s="91"/>
      <c r="Q504" s="91"/>
      <c r="R504" s="91"/>
      <c r="S504" s="91"/>
      <c r="T504" s="92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16" t="s">
        <v>150</v>
      </c>
      <c r="AU504" s="16" t="s">
        <v>147</v>
      </c>
    </row>
    <row r="505" s="13" customFormat="1">
      <c r="A505" s="13"/>
      <c r="B505" s="234"/>
      <c r="C505" s="235"/>
      <c r="D505" s="229" t="s">
        <v>151</v>
      </c>
      <c r="E505" s="236" t="s">
        <v>1</v>
      </c>
      <c r="F505" s="237" t="s">
        <v>80</v>
      </c>
      <c r="G505" s="235"/>
      <c r="H505" s="238">
        <v>1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151</v>
      </c>
      <c r="AU505" s="244" t="s">
        <v>147</v>
      </c>
      <c r="AV505" s="13" t="s">
        <v>147</v>
      </c>
      <c r="AW505" s="13" t="s">
        <v>30</v>
      </c>
      <c r="AX505" s="13" t="s">
        <v>80</v>
      </c>
      <c r="AY505" s="244" t="s">
        <v>139</v>
      </c>
    </row>
    <row r="506" s="2" customFormat="1" ht="44.25" customHeight="1">
      <c r="A506" s="37"/>
      <c r="B506" s="38"/>
      <c r="C506" s="215" t="s">
        <v>706</v>
      </c>
      <c r="D506" s="215" t="s">
        <v>142</v>
      </c>
      <c r="E506" s="216" t="s">
        <v>707</v>
      </c>
      <c r="F506" s="217" t="s">
        <v>708</v>
      </c>
      <c r="G506" s="218" t="s">
        <v>306</v>
      </c>
      <c r="H506" s="219">
        <v>0.184</v>
      </c>
      <c r="I506" s="220"/>
      <c r="J506" s="221">
        <f>ROUND(I506*H506,2)</f>
        <v>0</v>
      </c>
      <c r="K506" s="222"/>
      <c r="L506" s="43"/>
      <c r="M506" s="223" t="s">
        <v>1</v>
      </c>
      <c r="N506" s="224" t="s">
        <v>41</v>
      </c>
      <c r="O506" s="91"/>
      <c r="P506" s="225">
        <f>O506*H506</f>
        <v>0</v>
      </c>
      <c r="Q506" s="225">
        <v>0</v>
      </c>
      <c r="R506" s="225">
        <f>Q506*H506</f>
        <v>0</v>
      </c>
      <c r="S506" s="225">
        <v>0</v>
      </c>
      <c r="T506" s="226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27" t="s">
        <v>218</v>
      </c>
      <c r="AT506" s="227" t="s">
        <v>142</v>
      </c>
      <c r="AU506" s="227" t="s">
        <v>147</v>
      </c>
      <c r="AY506" s="16" t="s">
        <v>139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16" t="s">
        <v>148</v>
      </c>
      <c r="BK506" s="228">
        <f>ROUND(I506*H506,2)</f>
        <v>0</v>
      </c>
      <c r="BL506" s="16" t="s">
        <v>218</v>
      </c>
      <c r="BM506" s="227" t="s">
        <v>709</v>
      </c>
    </row>
    <row r="507" s="2" customFormat="1">
      <c r="A507" s="37"/>
      <c r="B507" s="38"/>
      <c r="C507" s="39"/>
      <c r="D507" s="229" t="s">
        <v>150</v>
      </c>
      <c r="E507" s="39"/>
      <c r="F507" s="230" t="s">
        <v>708</v>
      </c>
      <c r="G507" s="39"/>
      <c r="H507" s="39"/>
      <c r="I507" s="231"/>
      <c r="J507" s="39"/>
      <c r="K507" s="39"/>
      <c r="L507" s="43"/>
      <c r="M507" s="232"/>
      <c r="N507" s="233"/>
      <c r="O507" s="91"/>
      <c r="P507" s="91"/>
      <c r="Q507" s="91"/>
      <c r="R507" s="91"/>
      <c r="S507" s="91"/>
      <c r="T507" s="92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16" t="s">
        <v>150</v>
      </c>
      <c r="AU507" s="16" t="s">
        <v>147</v>
      </c>
    </row>
    <row r="508" s="12" customFormat="1" ht="22.8" customHeight="1">
      <c r="A508" s="12"/>
      <c r="B508" s="199"/>
      <c r="C508" s="200"/>
      <c r="D508" s="201" t="s">
        <v>72</v>
      </c>
      <c r="E508" s="213" t="s">
        <v>710</v>
      </c>
      <c r="F508" s="213" t="s">
        <v>711</v>
      </c>
      <c r="G508" s="200"/>
      <c r="H508" s="200"/>
      <c r="I508" s="203"/>
      <c r="J508" s="214">
        <f>BK508</f>
        <v>0</v>
      </c>
      <c r="K508" s="200"/>
      <c r="L508" s="205"/>
      <c r="M508" s="206"/>
      <c r="N508" s="207"/>
      <c r="O508" s="207"/>
      <c r="P508" s="208">
        <f>SUM(P509:P625)</f>
        <v>0</v>
      </c>
      <c r="Q508" s="207"/>
      <c r="R508" s="208">
        <f>SUM(R509:R625)</f>
        <v>0.15208650000000001</v>
      </c>
      <c r="S508" s="207"/>
      <c r="T508" s="209">
        <f>SUM(T509:T625)</f>
        <v>0.0019200000000000003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10" t="s">
        <v>147</v>
      </c>
      <c r="AT508" s="211" t="s">
        <v>72</v>
      </c>
      <c r="AU508" s="211" t="s">
        <v>80</v>
      </c>
      <c r="AY508" s="210" t="s">
        <v>139</v>
      </c>
      <c r="BK508" s="212">
        <f>SUM(BK509:BK625)</f>
        <v>0</v>
      </c>
    </row>
    <row r="509" s="2" customFormat="1" ht="44.25" customHeight="1">
      <c r="A509" s="37"/>
      <c r="B509" s="38"/>
      <c r="C509" s="215" t="s">
        <v>712</v>
      </c>
      <c r="D509" s="215" t="s">
        <v>142</v>
      </c>
      <c r="E509" s="216" t="s">
        <v>713</v>
      </c>
      <c r="F509" s="217" t="s">
        <v>714</v>
      </c>
      <c r="G509" s="218" t="s">
        <v>145</v>
      </c>
      <c r="H509" s="219">
        <v>35</v>
      </c>
      <c r="I509" s="220"/>
      <c r="J509" s="221">
        <f>ROUND(I509*H509,2)</f>
        <v>0</v>
      </c>
      <c r="K509" s="222"/>
      <c r="L509" s="43"/>
      <c r="M509" s="223" t="s">
        <v>1</v>
      </c>
      <c r="N509" s="224" t="s">
        <v>41</v>
      </c>
      <c r="O509" s="91"/>
      <c r="P509" s="225">
        <f>O509*H509</f>
        <v>0</v>
      </c>
      <c r="Q509" s="225">
        <v>0</v>
      </c>
      <c r="R509" s="225">
        <f>Q509*H509</f>
        <v>0</v>
      </c>
      <c r="S509" s="225">
        <v>0</v>
      </c>
      <c r="T509" s="226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27" t="s">
        <v>218</v>
      </c>
      <c r="AT509" s="227" t="s">
        <v>142</v>
      </c>
      <c r="AU509" s="227" t="s">
        <v>147</v>
      </c>
      <c r="AY509" s="16" t="s">
        <v>139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6" t="s">
        <v>148</v>
      </c>
      <c r="BK509" s="228">
        <f>ROUND(I509*H509,2)</f>
        <v>0</v>
      </c>
      <c r="BL509" s="16" t="s">
        <v>218</v>
      </c>
      <c r="BM509" s="227" t="s">
        <v>715</v>
      </c>
    </row>
    <row r="510" s="2" customFormat="1">
      <c r="A510" s="37"/>
      <c r="B510" s="38"/>
      <c r="C510" s="39"/>
      <c r="D510" s="229" t="s">
        <v>150</v>
      </c>
      <c r="E510" s="39"/>
      <c r="F510" s="230" t="s">
        <v>714</v>
      </c>
      <c r="G510" s="39"/>
      <c r="H510" s="39"/>
      <c r="I510" s="231"/>
      <c r="J510" s="39"/>
      <c r="K510" s="39"/>
      <c r="L510" s="43"/>
      <c r="M510" s="232"/>
      <c r="N510" s="233"/>
      <c r="O510" s="91"/>
      <c r="P510" s="91"/>
      <c r="Q510" s="91"/>
      <c r="R510" s="91"/>
      <c r="S510" s="91"/>
      <c r="T510" s="92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6" t="s">
        <v>150</v>
      </c>
      <c r="AU510" s="16" t="s">
        <v>147</v>
      </c>
    </row>
    <row r="511" s="13" customFormat="1">
      <c r="A511" s="13"/>
      <c r="B511" s="234"/>
      <c r="C511" s="235"/>
      <c r="D511" s="229" t="s">
        <v>151</v>
      </c>
      <c r="E511" s="236" t="s">
        <v>1</v>
      </c>
      <c r="F511" s="237" t="s">
        <v>308</v>
      </c>
      <c r="G511" s="235"/>
      <c r="H511" s="238">
        <v>35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4" t="s">
        <v>151</v>
      </c>
      <c r="AU511" s="244" t="s">
        <v>147</v>
      </c>
      <c r="AV511" s="13" t="s">
        <v>147</v>
      </c>
      <c r="AW511" s="13" t="s">
        <v>30</v>
      </c>
      <c r="AX511" s="13" t="s">
        <v>80</v>
      </c>
      <c r="AY511" s="244" t="s">
        <v>139</v>
      </c>
    </row>
    <row r="512" s="2" customFormat="1" ht="21.75" customHeight="1">
      <c r="A512" s="37"/>
      <c r="B512" s="38"/>
      <c r="C512" s="245" t="s">
        <v>716</v>
      </c>
      <c r="D512" s="245" t="s">
        <v>200</v>
      </c>
      <c r="E512" s="246" t="s">
        <v>717</v>
      </c>
      <c r="F512" s="247" t="s">
        <v>718</v>
      </c>
      <c r="G512" s="248" t="s">
        <v>145</v>
      </c>
      <c r="H512" s="249">
        <v>35</v>
      </c>
      <c r="I512" s="250"/>
      <c r="J512" s="251">
        <f>ROUND(I512*H512,2)</f>
        <v>0</v>
      </c>
      <c r="K512" s="252"/>
      <c r="L512" s="253"/>
      <c r="M512" s="254" t="s">
        <v>1</v>
      </c>
      <c r="N512" s="255" t="s">
        <v>41</v>
      </c>
      <c r="O512" s="91"/>
      <c r="P512" s="225">
        <f>O512*H512</f>
        <v>0</v>
      </c>
      <c r="Q512" s="225">
        <v>4.0000000000000003E-05</v>
      </c>
      <c r="R512" s="225">
        <f>Q512*H512</f>
        <v>0.0014000000000000002</v>
      </c>
      <c r="S512" s="225">
        <v>0</v>
      </c>
      <c r="T512" s="226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27" t="s">
        <v>292</v>
      </c>
      <c r="AT512" s="227" t="s">
        <v>200</v>
      </c>
      <c r="AU512" s="227" t="s">
        <v>147</v>
      </c>
      <c r="AY512" s="16" t="s">
        <v>139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6" t="s">
        <v>148</v>
      </c>
      <c r="BK512" s="228">
        <f>ROUND(I512*H512,2)</f>
        <v>0</v>
      </c>
      <c r="BL512" s="16" t="s">
        <v>218</v>
      </c>
      <c r="BM512" s="227" t="s">
        <v>719</v>
      </c>
    </row>
    <row r="513" s="2" customFormat="1">
      <c r="A513" s="37"/>
      <c r="B513" s="38"/>
      <c r="C513" s="39"/>
      <c r="D513" s="229" t="s">
        <v>150</v>
      </c>
      <c r="E513" s="39"/>
      <c r="F513" s="230" t="s">
        <v>718</v>
      </c>
      <c r="G513" s="39"/>
      <c r="H513" s="39"/>
      <c r="I513" s="231"/>
      <c r="J513" s="39"/>
      <c r="K513" s="39"/>
      <c r="L513" s="43"/>
      <c r="M513" s="232"/>
      <c r="N513" s="233"/>
      <c r="O513" s="91"/>
      <c r="P513" s="91"/>
      <c r="Q513" s="91"/>
      <c r="R513" s="91"/>
      <c r="S513" s="91"/>
      <c r="T513" s="92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6" t="s">
        <v>150</v>
      </c>
      <c r="AU513" s="16" t="s">
        <v>147</v>
      </c>
    </row>
    <row r="514" s="13" customFormat="1">
      <c r="A514" s="13"/>
      <c r="B514" s="234"/>
      <c r="C514" s="235"/>
      <c r="D514" s="229" t="s">
        <v>151</v>
      </c>
      <c r="E514" s="236" t="s">
        <v>1</v>
      </c>
      <c r="F514" s="237" t="s">
        <v>308</v>
      </c>
      <c r="G514" s="235"/>
      <c r="H514" s="238">
        <v>35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4" t="s">
        <v>151</v>
      </c>
      <c r="AU514" s="244" t="s">
        <v>147</v>
      </c>
      <c r="AV514" s="13" t="s">
        <v>147</v>
      </c>
      <c r="AW514" s="13" t="s">
        <v>30</v>
      </c>
      <c r="AX514" s="13" t="s">
        <v>80</v>
      </c>
      <c r="AY514" s="244" t="s">
        <v>139</v>
      </c>
    </row>
    <row r="515" s="2" customFormat="1" ht="44.25" customHeight="1">
      <c r="A515" s="37"/>
      <c r="B515" s="38"/>
      <c r="C515" s="215" t="s">
        <v>720</v>
      </c>
      <c r="D515" s="215" t="s">
        <v>142</v>
      </c>
      <c r="E515" s="216" t="s">
        <v>721</v>
      </c>
      <c r="F515" s="217" t="s">
        <v>722</v>
      </c>
      <c r="G515" s="218" t="s">
        <v>196</v>
      </c>
      <c r="H515" s="219">
        <v>30</v>
      </c>
      <c r="I515" s="220"/>
      <c r="J515" s="221">
        <f>ROUND(I515*H515,2)</f>
        <v>0</v>
      </c>
      <c r="K515" s="222"/>
      <c r="L515" s="43"/>
      <c r="M515" s="223" t="s">
        <v>1</v>
      </c>
      <c r="N515" s="224" t="s">
        <v>41</v>
      </c>
      <c r="O515" s="91"/>
      <c r="P515" s="225">
        <f>O515*H515</f>
        <v>0</v>
      </c>
      <c r="Q515" s="225">
        <v>0</v>
      </c>
      <c r="R515" s="225">
        <f>Q515*H515</f>
        <v>0</v>
      </c>
      <c r="S515" s="225">
        <v>0</v>
      </c>
      <c r="T515" s="226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27" t="s">
        <v>218</v>
      </c>
      <c r="AT515" s="227" t="s">
        <v>142</v>
      </c>
      <c r="AU515" s="227" t="s">
        <v>147</v>
      </c>
      <c r="AY515" s="16" t="s">
        <v>139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6" t="s">
        <v>148</v>
      </c>
      <c r="BK515" s="228">
        <f>ROUND(I515*H515,2)</f>
        <v>0</v>
      </c>
      <c r="BL515" s="16" t="s">
        <v>218</v>
      </c>
      <c r="BM515" s="227" t="s">
        <v>723</v>
      </c>
    </row>
    <row r="516" s="2" customFormat="1">
      <c r="A516" s="37"/>
      <c r="B516" s="38"/>
      <c r="C516" s="39"/>
      <c r="D516" s="229" t="s">
        <v>150</v>
      </c>
      <c r="E516" s="39"/>
      <c r="F516" s="230" t="s">
        <v>722</v>
      </c>
      <c r="G516" s="39"/>
      <c r="H516" s="39"/>
      <c r="I516" s="231"/>
      <c r="J516" s="39"/>
      <c r="K516" s="39"/>
      <c r="L516" s="43"/>
      <c r="M516" s="232"/>
      <c r="N516" s="233"/>
      <c r="O516" s="91"/>
      <c r="P516" s="91"/>
      <c r="Q516" s="91"/>
      <c r="R516" s="91"/>
      <c r="S516" s="91"/>
      <c r="T516" s="92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6" t="s">
        <v>150</v>
      </c>
      <c r="AU516" s="16" t="s">
        <v>147</v>
      </c>
    </row>
    <row r="517" s="2" customFormat="1" ht="24.15" customHeight="1">
      <c r="A517" s="37"/>
      <c r="B517" s="38"/>
      <c r="C517" s="245" t="s">
        <v>724</v>
      </c>
      <c r="D517" s="245" t="s">
        <v>200</v>
      </c>
      <c r="E517" s="246" t="s">
        <v>725</v>
      </c>
      <c r="F517" s="247" t="s">
        <v>726</v>
      </c>
      <c r="G517" s="248" t="s">
        <v>196</v>
      </c>
      <c r="H517" s="249">
        <v>34.5</v>
      </c>
      <c r="I517" s="250"/>
      <c r="J517" s="251">
        <f>ROUND(I517*H517,2)</f>
        <v>0</v>
      </c>
      <c r="K517" s="252"/>
      <c r="L517" s="253"/>
      <c r="M517" s="254" t="s">
        <v>1</v>
      </c>
      <c r="N517" s="255" t="s">
        <v>41</v>
      </c>
      <c r="O517" s="91"/>
      <c r="P517" s="225">
        <f>O517*H517</f>
        <v>0</v>
      </c>
      <c r="Q517" s="225">
        <v>6.9999999999999994E-05</v>
      </c>
      <c r="R517" s="225">
        <f>Q517*H517</f>
        <v>0.0024149999999999996</v>
      </c>
      <c r="S517" s="225">
        <v>0</v>
      </c>
      <c r="T517" s="226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27" t="s">
        <v>292</v>
      </c>
      <c r="AT517" s="227" t="s">
        <v>200</v>
      </c>
      <c r="AU517" s="227" t="s">
        <v>147</v>
      </c>
      <c r="AY517" s="16" t="s">
        <v>139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6" t="s">
        <v>148</v>
      </c>
      <c r="BK517" s="228">
        <f>ROUND(I517*H517,2)</f>
        <v>0</v>
      </c>
      <c r="BL517" s="16" t="s">
        <v>218</v>
      </c>
      <c r="BM517" s="227" t="s">
        <v>727</v>
      </c>
    </row>
    <row r="518" s="2" customFormat="1">
      <c r="A518" s="37"/>
      <c r="B518" s="38"/>
      <c r="C518" s="39"/>
      <c r="D518" s="229" t="s">
        <v>150</v>
      </c>
      <c r="E518" s="39"/>
      <c r="F518" s="230" t="s">
        <v>726</v>
      </c>
      <c r="G518" s="39"/>
      <c r="H518" s="39"/>
      <c r="I518" s="231"/>
      <c r="J518" s="39"/>
      <c r="K518" s="39"/>
      <c r="L518" s="43"/>
      <c r="M518" s="232"/>
      <c r="N518" s="233"/>
      <c r="O518" s="91"/>
      <c r="P518" s="91"/>
      <c r="Q518" s="91"/>
      <c r="R518" s="91"/>
      <c r="S518" s="91"/>
      <c r="T518" s="92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16" t="s">
        <v>150</v>
      </c>
      <c r="AU518" s="16" t="s">
        <v>147</v>
      </c>
    </row>
    <row r="519" s="13" customFormat="1">
      <c r="A519" s="13"/>
      <c r="B519" s="234"/>
      <c r="C519" s="235"/>
      <c r="D519" s="229" t="s">
        <v>151</v>
      </c>
      <c r="E519" s="236" t="s">
        <v>1</v>
      </c>
      <c r="F519" s="237" t="s">
        <v>728</v>
      </c>
      <c r="G519" s="235"/>
      <c r="H519" s="238">
        <v>34.5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4" t="s">
        <v>151</v>
      </c>
      <c r="AU519" s="244" t="s">
        <v>147</v>
      </c>
      <c r="AV519" s="13" t="s">
        <v>147</v>
      </c>
      <c r="AW519" s="13" t="s">
        <v>30</v>
      </c>
      <c r="AX519" s="13" t="s">
        <v>80</v>
      </c>
      <c r="AY519" s="244" t="s">
        <v>139</v>
      </c>
    </row>
    <row r="520" s="2" customFormat="1" ht="24.15" customHeight="1">
      <c r="A520" s="37"/>
      <c r="B520" s="38"/>
      <c r="C520" s="245" t="s">
        <v>729</v>
      </c>
      <c r="D520" s="245" t="s">
        <v>200</v>
      </c>
      <c r="E520" s="246" t="s">
        <v>730</v>
      </c>
      <c r="F520" s="247" t="s">
        <v>731</v>
      </c>
      <c r="G520" s="248" t="s">
        <v>196</v>
      </c>
      <c r="H520" s="249">
        <v>13.800000000000001</v>
      </c>
      <c r="I520" s="250"/>
      <c r="J520" s="251">
        <f>ROUND(I520*H520,2)</f>
        <v>0</v>
      </c>
      <c r="K520" s="252"/>
      <c r="L520" s="253"/>
      <c r="M520" s="254" t="s">
        <v>1</v>
      </c>
      <c r="N520" s="255" t="s">
        <v>41</v>
      </c>
      <c r="O520" s="91"/>
      <c r="P520" s="225">
        <f>O520*H520</f>
        <v>0</v>
      </c>
      <c r="Q520" s="225">
        <v>9.0000000000000006E-05</v>
      </c>
      <c r="R520" s="225">
        <f>Q520*H520</f>
        <v>0.0012420000000000001</v>
      </c>
      <c r="S520" s="225">
        <v>0</v>
      </c>
      <c r="T520" s="226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27" t="s">
        <v>292</v>
      </c>
      <c r="AT520" s="227" t="s">
        <v>200</v>
      </c>
      <c r="AU520" s="227" t="s">
        <v>147</v>
      </c>
      <c r="AY520" s="16" t="s">
        <v>139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6" t="s">
        <v>148</v>
      </c>
      <c r="BK520" s="228">
        <f>ROUND(I520*H520,2)</f>
        <v>0</v>
      </c>
      <c r="BL520" s="16" t="s">
        <v>218</v>
      </c>
      <c r="BM520" s="227" t="s">
        <v>732</v>
      </c>
    </row>
    <row r="521" s="2" customFormat="1">
      <c r="A521" s="37"/>
      <c r="B521" s="38"/>
      <c r="C521" s="39"/>
      <c r="D521" s="229" t="s">
        <v>150</v>
      </c>
      <c r="E521" s="39"/>
      <c r="F521" s="230" t="s">
        <v>731</v>
      </c>
      <c r="G521" s="39"/>
      <c r="H521" s="39"/>
      <c r="I521" s="231"/>
      <c r="J521" s="39"/>
      <c r="K521" s="39"/>
      <c r="L521" s="43"/>
      <c r="M521" s="232"/>
      <c r="N521" s="233"/>
      <c r="O521" s="91"/>
      <c r="P521" s="91"/>
      <c r="Q521" s="91"/>
      <c r="R521" s="91"/>
      <c r="S521" s="91"/>
      <c r="T521" s="92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T521" s="16" t="s">
        <v>150</v>
      </c>
      <c r="AU521" s="16" t="s">
        <v>147</v>
      </c>
    </row>
    <row r="522" s="13" customFormat="1">
      <c r="A522" s="13"/>
      <c r="B522" s="234"/>
      <c r="C522" s="235"/>
      <c r="D522" s="229" t="s">
        <v>151</v>
      </c>
      <c r="E522" s="236" t="s">
        <v>1</v>
      </c>
      <c r="F522" s="237" t="s">
        <v>199</v>
      </c>
      <c r="G522" s="235"/>
      <c r="H522" s="238">
        <v>12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4" t="s">
        <v>151</v>
      </c>
      <c r="AU522" s="244" t="s">
        <v>147</v>
      </c>
      <c r="AV522" s="13" t="s">
        <v>147</v>
      </c>
      <c r="AW522" s="13" t="s">
        <v>30</v>
      </c>
      <c r="AX522" s="13" t="s">
        <v>73</v>
      </c>
      <c r="AY522" s="244" t="s">
        <v>139</v>
      </c>
    </row>
    <row r="523" s="13" customFormat="1">
      <c r="A523" s="13"/>
      <c r="B523" s="234"/>
      <c r="C523" s="235"/>
      <c r="D523" s="229" t="s">
        <v>151</v>
      </c>
      <c r="E523" s="236" t="s">
        <v>1</v>
      </c>
      <c r="F523" s="237" t="s">
        <v>733</v>
      </c>
      <c r="G523" s="235"/>
      <c r="H523" s="238">
        <v>13.800000000000001</v>
      </c>
      <c r="I523" s="239"/>
      <c r="J523" s="235"/>
      <c r="K523" s="235"/>
      <c r="L523" s="240"/>
      <c r="M523" s="241"/>
      <c r="N523" s="242"/>
      <c r="O523" s="242"/>
      <c r="P523" s="242"/>
      <c r="Q523" s="242"/>
      <c r="R523" s="242"/>
      <c r="S523" s="242"/>
      <c r="T523" s="24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4" t="s">
        <v>151</v>
      </c>
      <c r="AU523" s="244" t="s">
        <v>147</v>
      </c>
      <c r="AV523" s="13" t="s">
        <v>147</v>
      </c>
      <c r="AW523" s="13" t="s">
        <v>30</v>
      </c>
      <c r="AX523" s="13" t="s">
        <v>80</v>
      </c>
      <c r="AY523" s="244" t="s">
        <v>139</v>
      </c>
    </row>
    <row r="524" s="2" customFormat="1" ht="37.8" customHeight="1">
      <c r="A524" s="37"/>
      <c r="B524" s="38"/>
      <c r="C524" s="215" t="s">
        <v>734</v>
      </c>
      <c r="D524" s="215" t="s">
        <v>142</v>
      </c>
      <c r="E524" s="216" t="s">
        <v>735</v>
      </c>
      <c r="F524" s="217" t="s">
        <v>736</v>
      </c>
      <c r="G524" s="218" t="s">
        <v>196</v>
      </c>
      <c r="H524" s="219">
        <v>310</v>
      </c>
      <c r="I524" s="220"/>
      <c r="J524" s="221">
        <f>ROUND(I524*H524,2)</f>
        <v>0</v>
      </c>
      <c r="K524" s="222"/>
      <c r="L524" s="43"/>
      <c r="M524" s="223" t="s">
        <v>1</v>
      </c>
      <c r="N524" s="224" t="s">
        <v>41</v>
      </c>
      <c r="O524" s="91"/>
      <c r="P524" s="225">
        <f>O524*H524</f>
        <v>0</v>
      </c>
      <c r="Q524" s="225">
        <v>0</v>
      </c>
      <c r="R524" s="225">
        <f>Q524*H524</f>
        <v>0</v>
      </c>
      <c r="S524" s="225">
        <v>0</v>
      </c>
      <c r="T524" s="226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27" t="s">
        <v>218</v>
      </c>
      <c r="AT524" s="227" t="s">
        <v>142</v>
      </c>
      <c r="AU524" s="227" t="s">
        <v>147</v>
      </c>
      <c r="AY524" s="16" t="s">
        <v>139</v>
      </c>
      <c r="BE524" s="228">
        <f>IF(N524="základní",J524,0)</f>
        <v>0</v>
      </c>
      <c r="BF524" s="228">
        <f>IF(N524="snížená",J524,0)</f>
        <v>0</v>
      </c>
      <c r="BG524" s="228">
        <f>IF(N524="zákl. přenesená",J524,0)</f>
        <v>0</v>
      </c>
      <c r="BH524" s="228">
        <f>IF(N524="sníž. přenesená",J524,0)</f>
        <v>0</v>
      </c>
      <c r="BI524" s="228">
        <f>IF(N524="nulová",J524,0)</f>
        <v>0</v>
      </c>
      <c r="BJ524" s="16" t="s">
        <v>148</v>
      </c>
      <c r="BK524" s="228">
        <f>ROUND(I524*H524,2)</f>
        <v>0</v>
      </c>
      <c r="BL524" s="16" t="s">
        <v>218</v>
      </c>
      <c r="BM524" s="227" t="s">
        <v>737</v>
      </c>
    </row>
    <row r="525" s="2" customFormat="1">
      <c r="A525" s="37"/>
      <c r="B525" s="38"/>
      <c r="C525" s="39"/>
      <c r="D525" s="229" t="s">
        <v>150</v>
      </c>
      <c r="E525" s="39"/>
      <c r="F525" s="230" t="s">
        <v>736</v>
      </c>
      <c r="G525" s="39"/>
      <c r="H525" s="39"/>
      <c r="I525" s="231"/>
      <c r="J525" s="39"/>
      <c r="K525" s="39"/>
      <c r="L525" s="43"/>
      <c r="M525" s="232"/>
      <c r="N525" s="233"/>
      <c r="O525" s="91"/>
      <c r="P525" s="91"/>
      <c r="Q525" s="91"/>
      <c r="R525" s="91"/>
      <c r="S525" s="91"/>
      <c r="T525" s="92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16" t="s">
        <v>150</v>
      </c>
      <c r="AU525" s="16" t="s">
        <v>147</v>
      </c>
    </row>
    <row r="526" s="2" customFormat="1" ht="24.15" customHeight="1">
      <c r="A526" s="37"/>
      <c r="B526" s="38"/>
      <c r="C526" s="245" t="s">
        <v>738</v>
      </c>
      <c r="D526" s="245" t="s">
        <v>200</v>
      </c>
      <c r="E526" s="246" t="s">
        <v>739</v>
      </c>
      <c r="F526" s="247" t="s">
        <v>740</v>
      </c>
      <c r="G526" s="248" t="s">
        <v>196</v>
      </c>
      <c r="H526" s="249">
        <v>356.5</v>
      </c>
      <c r="I526" s="250"/>
      <c r="J526" s="251">
        <f>ROUND(I526*H526,2)</f>
        <v>0</v>
      </c>
      <c r="K526" s="252"/>
      <c r="L526" s="253"/>
      <c r="M526" s="254" t="s">
        <v>1</v>
      </c>
      <c r="N526" s="255" t="s">
        <v>41</v>
      </c>
      <c r="O526" s="91"/>
      <c r="P526" s="225">
        <f>O526*H526</f>
        <v>0</v>
      </c>
      <c r="Q526" s="225">
        <v>0.00012</v>
      </c>
      <c r="R526" s="225">
        <f>Q526*H526</f>
        <v>0.042779999999999999</v>
      </c>
      <c r="S526" s="225">
        <v>0</v>
      </c>
      <c r="T526" s="226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27" t="s">
        <v>292</v>
      </c>
      <c r="AT526" s="227" t="s">
        <v>200</v>
      </c>
      <c r="AU526" s="227" t="s">
        <v>147</v>
      </c>
      <c r="AY526" s="16" t="s">
        <v>139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6" t="s">
        <v>148</v>
      </c>
      <c r="BK526" s="228">
        <f>ROUND(I526*H526,2)</f>
        <v>0</v>
      </c>
      <c r="BL526" s="16" t="s">
        <v>218</v>
      </c>
      <c r="BM526" s="227" t="s">
        <v>741</v>
      </c>
    </row>
    <row r="527" s="2" customFormat="1">
      <c r="A527" s="37"/>
      <c r="B527" s="38"/>
      <c r="C527" s="39"/>
      <c r="D527" s="229" t="s">
        <v>150</v>
      </c>
      <c r="E527" s="39"/>
      <c r="F527" s="230" t="s">
        <v>740</v>
      </c>
      <c r="G527" s="39"/>
      <c r="H527" s="39"/>
      <c r="I527" s="231"/>
      <c r="J527" s="39"/>
      <c r="K527" s="39"/>
      <c r="L527" s="43"/>
      <c r="M527" s="232"/>
      <c r="N527" s="233"/>
      <c r="O527" s="91"/>
      <c r="P527" s="91"/>
      <c r="Q527" s="91"/>
      <c r="R527" s="91"/>
      <c r="S527" s="91"/>
      <c r="T527" s="92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16" t="s">
        <v>150</v>
      </c>
      <c r="AU527" s="16" t="s">
        <v>147</v>
      </c>
    </row>
    <row r="528" s="13" customFormat="1">
      <c r="A528" s="13"/>
      <c r="B528" s="234"/>
      <c r="C528" s="235"/>
      <c r="D528" s="229" t="s">
        <v>151</v>
      </c>
      <c r="E528" s="236" t="s">
        <v>1</v>
      </c>
      <c r="F528" s="237" t="s">
        <v>742</v>
      </c>
      <c r="G528" s="235"/>
      <c r="H528" s="238">
        <v>356.5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4" t="s">
        <v>151</v>
      </c>
      <c r="AU528" s="244" t="s">
        <v>147</v>
      </c>
      <c r="AV528" s="13" t="s">
        <v>147</v>
      </c>
      <c r="AW528" s="13" t="s">
        <v>30</v>
      </c>
      <c r="AX528" s="13" t="s">
        <v>80</v>
      </c>
      <c r="AY528" s="244" t="s">
        <v>139</v>
      </c>
    </row>
    <row r="529" s="2" customFormat="1" ht="37.8" customHeight="1">
      <c r="A529" s="37"/>
      <c r="B529" s="38"/>
      <c r="C529" s="215" t="s">
        <v>743</v>
      </c>
      <c r="D529" s="215" t="s">
        <v>142</v>
      </c>
      <c r="E529" s="216" t="s">
        <v>744</v>
      </c>
      <c r="F529" s="217" t="s">
        <v>745</v>
      </c>
      <c r="G529" s="218" t="s">
        <v>196</v>
      </c>
      <c r="H529" s="219">
        <v>285</v>
      </c>
      <c r="I529" s="220"/>
      <c r="J529" s="221">
        <f>ROUND(I529*H529,2)</f>
        <v>0</v>
      </c>
      <c r="K529" s="222"/>
      <c r="L529" s="43"/>
      <c r="M529" s="223" t="s">
        <v>1</v>
      </c>
      <c r="N529" s="224" t="s">
        <v>41</v>
      </c>
      <c r="O529" s="91"/>
      <c r="P529" s="225">
        <f>O529*H529</f>
        <v>0</v>
      </c>
      <c r="Q529" s="225">
        <v>0</v>
      </c>
      <c r="R529" s="225">
        <f>Q529*H529</f>
        <v>0</v>
      </c>
      <c r="S529" s="225">
        <v>0</v>
      </c>
      <c r="T529" s="226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27" t="s">
        <v>218</v>
      </c>
      <c r="AT529" s="227" t="s">
        <v>142</v>
      </c>
      <c r="AU529" s="227" t="s">
        <v>147</v>
      </c>
      <c r="AY529" s="16" t="s">
        <v>139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16" t="s">
        <v>148</v>
      </c>
      <c r="BK529" s="228">
        <f>ROUND(I529*H529,2)</f>
        <v>0</v>
      </c>
      <c r="BL529" s="16" t="s">
        <v>218</v>
      </c>
      <c r="BM529" s="227" t="s">
        <v>746</v>
      </c>
    </row>
    <row r="530" s="2" customFormat="1">
      <c r="A530" s="37"/>
      <c r="B530" s="38"/>
      <c r="C530" s="39"/>
      <c r="D530" s="229" t="s">
        <v>150</v>
      </c>
      <c r="E530" s="39"/>
      <c r="F530" s="230" t="s">
        <v>745</v>
      </c>
      <c r="G530" s="39"/>
      <c r="H530" s="39"/>
      <c r="I530" s="231"/>
      <c r="J530" s="39"/>
      <c r="K530" s="39"/>
      <c r="L530" s="43"/>
      <c r="M530" s="232"/>
      <c r="N530" s="233"/>
      <c r="O530" s="91"/>
      <c r="P530" s="91"/>
      <c r="Q530" s="91"/>
      <c r="R530" s="91"/>
      <c r="S530" s="91"/>
      <c r="T530" s="92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T530" s="16" t="s">
        <v>150</v>
      </c>
      <c r="AU530" s="16" t="s">
        <v>147</v>
      </c>
    </row>
    <row r="531" s="2" customFormat="1" ht="24.15" customHeight="1">
      <c r="A531" s="37"/>
      <c r="B531" s="38"/>
      <c r="C531" s="245" t="s">
        <v>747</v>
      </c>
      <c r="D531" s="245" t="s">
        <v>200</v>
      </c>
      <c r="E531" s="246" t="s">
        <v>748</v>
      </c>
      <c r="F531" s="247" t="s">
        <v>749</v>
      </c>
      <c r="G531" s="248" t="s">
        <v>196</v>
      </c>
      <c r="H531" s="249">
        <v>327.75</v>
      </c>
      <c r="I531" s="250"/>
      <c r="J531" s="251">
        <f>ROUND(I531*H531,2)</f>
        <v>0</v>
      </c>
      <c r="K531" s="252"/>
      <c r="L531" s="253"/>
      <c r="M531" s="254" t="s">
        <v>1</v>
      </c>
      <c r="N531" s="255" t="s">
        <v>41</v>
      </c>
      <c r="O531" s="91"/>
      <c r="P531" s="225">
        <f>O531*H531</f>
        <v>0</v>
      </c>
      <c r="Q531" s="225">
        <v>0.00017000000000000001</v>
      </c>
      <c r="R531" s="225">
        <f>Q531*H531</f>
        <v>0.055717500000000003</v>
      </c>
      <c r="S531" s="225">
        <v>0</v>
      </c>
      <c r="T531" s="226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27" t="s">
        <v>292</v>
      </c>
      <c r="AT531" s="227" t="s">
        <v>200</v>
      </c>
      <c r="AU531" s="227" t="s">
        <v>147</v>
      </c>
      <c r="AY531" s="16" t="s">
        <v>139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16" t="s">
        <v>148</v>
      </c>
      <c r="BK531" s="228">
        <f>ROUND(I531*H531,2)</f>
        <v>0</v>
      </c>
      <c r="BL531" s="16" t="s">
        <v>218</v>
      </c>
      <c r="BM531" s="227" t="s">
        <v>750</v>
      </c>
    </row>
    <row r="532" s="2" customFormat="1">
      <c r="A532" s="37"/>
      <c r="B532" s="38"/>
      <c r="C532" s="39"/>
      <c r="D532" s="229" t="s">
        <v>150</v>
      </c>
      <c r="E532" s="39"/>
      <c r="F532" s="230" t="s">
        <v>749</v>
      </c>
      <c r="G532" s="39"/>
      <c r="H532" s="39"/>
      <c r="I532" s="231"/>
      <c r="J532" s="39"/>
      <c r="K532" s="39"/>
      <c r="L532" s="43"/>
      <c r="M532" s="232"/>
      <c r="N532" s="233"/>
      <c r="O532" s="91"/>
      <c r="P532" s="91"/>
      <c r="Q532" s="91"/>
      <c r="R532" s="91"/>
      <c r="S532" s="91"/>
      <c r="T532" s="92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16" t="s">
        <v>150</v>
      </c>
      <c r="AU532" s="16" t="s">
        <v>147</v>
      </c>
    </row>
    <row r="533" s="13" customFormat="1">
      <c r="A533" s="13"/>
      <c r="B533" s="234"/>
      <c r="C533" s="235"/>
      <c r="D533" s="229" t="s">
        <v>151</v>
      </c>
      <c r="E533" s="236" t="s">
        <v>1</v>
      </c>
      <c r="F533" s="237" t="s">
        <v>751</v>
      </c>
      <c r="G533" s="235"/>
      <c r="H533" s="238">
        <v>327.75</v>
      </c>
      <c r="I533" s="239"/>
      <c r="J533" s="235"/>
      <c r="K533" s="235"/>
      <c r="L533" s="240"/>
      <c r="M533" s="241"/>
      <c r="N533" s="242"/>
      <c r="O533" s="242"/>
      <c r="P533" s="242"/>
      <c r="Q533" s="242"/>
      <c r="R533" s="242"/>
      <c r="S533" s="242"/>
      <c r="T533" s="24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4" t="s">
        <v>151</v>
      </c>
      <c r="AU533" s="244" t="s">
        <v>147</v>
      </c>
      <c r="AV533" s="13" t="s">
        <v>147</v>
      </c>
      <c r="AW533" s="13" t="s">
        <v>30</v>
      </c>
      <c r="AX533" s="13" t="s">
        <v>80</v>
      </c>
      <c r="AY533" s="244" t="s">
        <v>139</v>
      </c>
    </row>
    <row r="534" s="2" customFormat="1" ht="37.8" customHeight="1">
      <c r="A534" s="37"/>
      <c r="B534" s="38"/>
      <c r="C534" s="215" t="s">
        <v>752</v>
      </c>
      <c r="D534" s="215" t="s">
        <v>142</v>
      </c>
      <c r="E534" s="216" t="s">
        <v>753</v>
      </c>
      <c r="F534" s="217" t="s">
        <v>754</v>
      </c>
      <c r="G534" s="218" t="s">
        <v>196</v>
      </c>
      <c r="H534" s="219">
        <v>45</v>
      </c>
      <c r="I534" s="220"/>
      <c r="J534" s="221">
        <f>ROUND(I534*H534,2)</f>
        <v>0</v>
      </c>
      <c r="K534" s="222"/>
      <c r="L534" s="43"/>
      <c r="M534" s="223" t="s">
        <v>1</v>
      </c>
      <c r="N534" s="224" t="s">
        <v>41</v>
      </c>
      <c r="O534" s="91"/>
      <c r="P534" s="225">
        <f>O534*H534</f>
        <v>0</v>
      </c>
      <c r="Q534" s="225">
        <v>0</v>
      </c>
      <c r="R534" s="225">
        <f>Q534*H534</f>
        <v>0</v>
      </c>
      <c r="S534" s="225">
        <v>0</v>
      </c>
      <c r="T534" s="226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27" t="s">
        <v>218</v>
      </c>
      <c r="AT534" s="227" t="s">
        <v>142</v>
      </c>
      <c r="AU534" s="227" t="s">
        <v>147</v>
      </c>
      <c r="AY534" s="16" t="s">
        <v>139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6" t="s">
        <v>148</v>
      </c>
      <c r="BK534" s="228">
        <f>ROUND(I534*H534,2)</f>
        <v>0</v>
      </c>
      <c r="BL534" s="16" t="s">
        <v>218</v>
      </c>
      <c r="BM534" s="227" t="s">
        <v>755</v>
      </c>
    </row>
    <row r="535" s="2" customFormat="1">
      <c r="A535" s="37"/>
      <c r="B535" s="38"/>
      <c r="C535" s="39"/>
      <c r="D535" s="229" t="s">
        <v>150</v>
      </c>
      <c r="E535" s="39"/>
      <c r="F535" s="230" t="s">
        <v>754</v>
      </c>
      <c r="G535" s="39"/>
      <c r="H535" s="39"/>
      <c r="I535" s="231"/>
      <c r="J535" s="39"/>
      <c r="K535" s="39"/>
      <c r="L535" s="43"/>
      <c r="M535" s="232"/>
      <c r="N535" s="233"/>
      <c r="O535" s="91"/>
      <c r="P535" s="91"/>
      <c r="Q535" s="91"/>
      <c r="R535" s="91"/>
      <c r="S535" s="91"/>
      <c r="T535" s="92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6" t="s">
        <v>150</v>
      </c>
      <c r="AU535" s="16" t="s">
        <v>147</v>
      </c>
    </row>
    <row r="536" s="2" customFormat="1" ht="24.15" customHeight="1">
      <c r="A536" s="37"/>
      <c r="B536" s="38"/>
      <c r="C536" s="245" t="s">
        <v>756</v>
      </c>
      <c r="D536" s="245" t="s">
        <v>200</v>
      </c>
      <c r="E536" s="246" t="s">
        <v>757</v>
      </c>
      <c r="F536" s="247" t="s">
        <v>758</v>
      </c>
      <c r="G536" s="248" t="s">
        <v>196</v>
      </c>
      <c r="H536" s="249">
        <v>51.75</v>
      </c>
      <c r="I536" s="250"/>
      <c r="J536" s="251">
        <f>ROUND(I536*H536,2)</f>
        <v>0</v>
      </c>
      <c r="K536" s="252"/>
      <c r="L536" s="253"/>
      <c r="M536" s="254" t="s">
        <v>1</v>
      </c>
      <c r="N536" s="255" t="s">
        <v>41</v>
      </c>
      <c r="O536" s="91"/>
      <c r="P536" s="225">
        <f>O536*H536</f>
        <v>0</v>
      </c>
      <c r="Q536" s="225">
        <v>0.00016000000000000001</v>
      </c>
      <c r="R536" s="225">
        <f>Q536*H536</f>
        <v>0.0082800000000000009</v>
      </c>
      <c r="S536" s="225">
        <v>0</v>
      </c>
      <c r="T536" s="226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27" t="s">
        <v>292</v>
      </c>
      <c r="AT536" s="227" t="s">
        <v>200</v>
      </c>
      <c r="AU536" s="227" t="s">
        <v>147</v>
      </c>
      <c r="AY536" s="16" t="s">
        <v>139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6" t="s">
        <v>148</v>
      </c>
      <c r="BK536" s="228">
        <f>ROUND(I536*H536,2)</f>
        <v>0</v>
      </c>
      <c r="BL536" s="16" t="s">
        <v>218</v>
      </c>
      <c r="BM536" s="227" t="s">
        <v>759</v>
      </c>
    </row>
    <row r="537" s="2" customFormat="1">
      <c r="A537" s="37"/>
      <c r="B537" s="38"/>
      <c r="C537" s="39"/>
      <c r="D537" s="229" t="s">
        <v>150</v>
      </c>
      <c r="E537" s="39"/>
      <c r="F537" s="230" t="s">
        <v>758</v>
      </c>
      <c r="G537" s="39"/>
      <c r="H537" s="39"/>
      <c r="I537" s="231"/>
      <c r="J537" s="39"/>
      <c r="K537" s="39"/>
      <c r="L537" s="43"/>
      <c r="M537" s="232"/>
      <c r="N537" s="233"/>
      <c r="O537" s="91"/>
      <c r="P537" s="91"/>
      <c r="Q537" s="91"/>
      <c r="R537" s="91"/>
      <c r="S537" s="91"/>
      <c r="T537" s="92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T537" s="16" t="s">
        <v>150</v>
      </c>
      <c r="AU537" s="16" t="s">
        <v>147</v>
      </c>
    </row>
    <row r="538" s="13" customFormat="1">
      <c r="A538" s="13"/>
      <c r="B538" s="234"/>
      <c r="C538" s="235"/>
      <c r="D538" s="229" t="s">
        <v>151</v>
      </c>
      <c r="E538" s="236" t="s">
        <v>1</v>
      </c>
      <c r="F538" s="237" t="s">
        <v>760</v>
      </c>
      <c r="G538" s="235"/>
      <c r="H538" s="238">
        <v>51.75</v>
      </c>
      <c r="I538" s="239"/>
      <c r="J538" s="235"/>
      <c r="K538" s="235"/>
      <c r="L538" s="240"/>
      <c r="M538" s="241"/>
      <c r="N538" s="242"/>
      <c r="O538" s="242"/>
      <c r="P538" s="242"/>
      <c r="Q538" s="242"/>
      <c r="R538" s="242"/>
      <c r="S538" s="242"/>
      <c r="T538" s="24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4" t="s">
        <v>151</v>
      </c>
      <c r="AU538" s="244" t="s">
        <v>147</v>
      </c>
      <c r="AV538" s="13" t="s">
        <v>147</v>
      </c>
      <c r="AW538" s="13" t="s">
        <v>30</v>
      </c>
      <c r="AX538" s="13" t="s">
        <v>80</v>
      </c>
      <c r="AY538" s="244" t="s">
        <v>139</v>
      </c>
    </row>
    <row r="539" s="2" customFormat="1" ht="37.8" customHeight="1">
      <c r="A539" s="37"/>
      <c r="B539" s="38"/>
      <c r="C539" s="215" t="s">
        <v>761</v>
      </c>
      <c r="D539" s="215" t="s">
        <v>142</v>
      </c>
      <c r="E539" s="216" t="s">
        <v>762</v>
      </c>
      <c r="F539" s="217" t="s">
        <v>763</v>
      </c>
      <c r="G539" s="218" t="s">
        <v>196</v>
      </c>
      <c r="H539" s="219">
        <v>23</v>
      </c>
      <c r="I539" s="220"/>
      <c r="J539" s="221">
        <f>ROUND(I539*H539,2)</f>
        <v>0</v>
      </c>
      <c r="K539" s="222"/>
      <c r="L539" s="43"/>
      <c r="M539" s="223" t="s">
        <v>1</v>
      </c>
      <c r="N539" s="224" t="s">
        <v>41</v>
      </c>
      <c r="O539" s="91"/>
      <c r="P539" s="225">
        <f>O539*H539</f>
        <v>0</v>
      </c>
      <c r="Q539" s="225">
        <v>0</v>
      </c>
      <c r="R539" s="225">
        <f>Q539*H539</f>
        <v>0</v>
      </c>
      <c r="S539" s="225">
        <v>0</v>
      </c>
      <c r="T539" s="226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27" t="s">
        <v>218</v>
      </c>
      <c r="AT539" s="227" t="s">
        <v>142</v>
      </c>
      <c r="AU539" s="227" t="s">
        <v>147</v>
      </c>
      <c r="AY539" s="16" t="s">
        <v>139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6" t="s">
        <v>148</v>
      </c>
      <c r="BK539" s="228">
        <f>ROUND(I539*H539,2)</f>
        <v>0</v>
      </c>
      <c r="BL539" s="16" t="s">
        <v>218</v>
      </c>
      <c r="BM539" s="227" t="s">
        <v>764</v>
      </c>
    </row>
    <row r="540" s="2" customFormat="1">
      <c r="A540" s="37"/>
      <c r="B540" s="38"/>
      <c r="C540" s="39"/>
      <c r="D540" s="229" t="s">
        <v>150</v>
      </c>
      <c r="E540" s="39"/>
      <c r="F540" s="230" t="s">
        <v>763</v>
      </c>
      <c r="G540" s="39"/>
      <c r="H540" s="39"/>
      <c r="I540" s="231"/>
      <c r="J540" s="39"/>
      <c r="K540" s="39"/>
      <c r="L540" s="43"/>
      <c r="M540" s="232"/>
      <c r="N540" s="233"/>
      <c r="O540" s="91"/>
      <c r="P540" s="91"/>
      <c r="Q540" s="91"/>
      <c r="R540" s="91"/>
      <c r="S540" s="91"/>
      <c r="T540" s="92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16" t="s">
        <v>150</v>
      </c>
      <c r="AU540" s="16" t="s">
        <v>147</v>
      </c>
    </row>
    <row r="541" s="2" customFormat="1" ht="24.15" customHeight="1">
      <c r="A541" s="37"/>
      <c r="B541" s="38"/>
      <c r="C541" s="245" t="s">
        <v>765</v>
      </c>
      <c r="D541" s="245" t="s">
        <v>200</v>
      </c>
      <c r="E541" s="246" t="s">
        <v>766</v>
      </c>
      <c r="F541" s="247" t="s">
        <v>767</v>
      </c>
      <c r="G541" s="248" t="s">
        <v>196</v>
      </c>
      <c r="H541" s="249">
        <v>26.449999999999999</v>
      </c>
      <c r="I541" s="250"/>
      <c r="J541" s="251">
        <f>ROUND(I541*H541,2)</f>
        <v>0</v>
      </c>
      <c r="K541" s="252"/>
      <c r="L541" s="253"/>
      <c r="M541" s="254" t="s">
        <v>1</v>
      </c>
      <c r="N541" s="255" t="s">
        <v>41</v>
      </c>
      <c r="O541" s="91"/>
      <c r="P541" s="225">
        <f>O541*H541</f>
        <v>0</v>
      </c>
      <c r="Q541" s="225">
        <v>0.00052999999999999998</v>
      </c>
      <c r="R541" s="225">
        <f>Q541*H541</f>
        <v>0.0140185</v>
      </c>
      <c r="S541" s="225">
        <v>0</v>
      </c>
      <c r="T541" s="226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27" t="s">
        <v>292</v>
      </c>
      <c r="AT541" s="227" t="s">
        <v>200</v>
      </c>
      <c r="AU541" s="227" t="s">
        <v>147</v>
      </c>
      <c r="AY541" s="16" t="s">
        <v>139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16" t="s">
        <v>148</v>
      </c>
      <c r="BK541" s="228">
        <f>ROUND(I541*H541,2)</f>
        <v>0</v>
      </c>
      <c r="BL541" s="16" t="s">
        <v>218</v>
      </c>
      <c r="BM541" s="227" t="s">
        <v>768</v>
      </c>
    </row>
    <row r="542" s="2" customFormat="1">
      <c r="A542" s="37"/>
      <c r="B542" s="38"/>
      <c r="C542" s="39"/>
      <c r="D542" s="229" t="s">
        <v>150</v>
      </c>
      <c r="E542" s="39"/>
      <c r="F542" s="230" t="s">
        <v>767</v>
      </c>
      <c r="G542" s="39"/>
      <c r="H542" s="39"/>
      <c r="I542" s="231"/>
      <c r="J542" s="39"/>
      <c r="K542" s="39"/>
      <c r="L542" s="43"/>
      <c r="M542" s="232"/>
      <c r="N542" s="233"/>
      <c r="O542" s="91"/>
      <c r="P542" s="91"/>
      <c r="Q542" s="91"/>
      <c r="R542" s="91"/>
      <c r="S542" s="91"/>
      <c r="T542" s="92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16" t="s">
        <v>150</v>
      </c>
      <c r="AU542" s="16" t="s">
        <v>147</v>
      </c>
    </row>
    <row r="543" s="13" customFormat="1">
      <c r="A543" s="13"/>
      <c r="B543" s="234"/>
      <c r="C543" s="235"/>
      <c r="D543" s="229" t="s">
        <v>151</v>
      </c>
      <c r="E543" s="236" t="s">
        <v>1</v>
      </c>
      <c r="F543" s="237" t="s">
        <v>769</v>
      </c>
      <c r="G543" s="235"/>
      <c r="H543" s="238">
        <v>26.449999999999999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151</v>
      </c>
      <c r="AU543" s="244" t="s">
        <v>147</v>
      </c>
      <c r="AV543" s="13" t="s">
        <v>147</v>
      </c>
      <c r="AW543" s="13" t="s">
        <v>30</v>
      </c>
      <c r="AX543" s="13" t="s">
        <v>80</v>
      </c>
      <c r="AY543" s="244" t="s">
        <v>139</v>
      </c>
    </row>
    <row r="544" s="2" customFormat="1" ht="44.25" customHeight="1">
      <c r="A544" s="37"/>
      <c r="B544" s="38"/>
      <c r="C544" s="215" t="s">
        <v>770</v>
      </c>
      <c r="D544" s="215" t="s">
        <v>142</v>
      </c>
      <c r="E544" s="216" t="s">
        <v>771</v>
      </c>
      <c r="F544" s="217" t="s">
        <v>772</v>
      </c>
      <c r="G544" s="218" t="s">
        <v>196</v>
      </c>
      <c r="H544" s="219">
        <v>21</v>
      </c>
      <c r="I544" s="220"/>
      <c r="J544" s="221">
        <f>ROUND(I544*H544,2)</f>
        <v>0</v>
      </c>
      <c r="K544" s="222"/>
      <c r="L544" s="43"/>
      <c r="M544" s="223" t="s">
        <v>1</v>
      </c>
      <c r="N544" s="224" t="s">
        <v>41</v>
      </c>
      <c r="O544" s="91"/>
      <c r="P544" s="225">
        <f>O544*H544</f>
        <v>0</v>
      </c>
      <c r="Q544" s="225">
        <v>0</v>
      </c>
      <c r="R544" s="225">
        <f>Q544*H544</f>
        <v>0</v>
      </c>
      <c r="S544" s="225">
        <v>0</v>
      </c>
      <c r="T544" s="226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27" t="s">
        <v>218</v>
      </c>
      <c r="AT544" s="227" t="s">
        <v>142</v>
      </c>
      <c r="AU544" s="227" t="s">
        <v>147</v>
      </c>
      <c r="AY544" s="16" t="s">
        <v>139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6" t="s">
        <v>148</v>
      </c>
      <c r="BK544" s="228">
        <f>ROUND(I544*H544,2)</f>
        <v>0</v>
      </c>
      <c r="BL544" s="16" t="s">
        <v>218</v>
      </c>
      <c r="BM544" s="227" t="s">
        <v>773</v>
      </c>
    </row>
    <row r="545" s="2" customFormat="1">
      <c r="A545" s="37"/>
      <c r="B545" s="38"/>
      <c r="C545" s="39"/>
      <c r="D545" s="229" t="s">
        <v>150</v>
      </c>
      <c r="E545" s="39"/>
      <c r="F545" s="230" t="s">
        <v>772</v>
      </c>
      <c r="G545" s="39"/>
      <c r="H545" s="39"/>
      <c r="I545" s="231"/>
      <c r="J545" s="39"/>
      <c r="K545" s="39"/>
      <c r="L545" s="43"/>
      <c r="M545" s="232"/>
      <c r="N545" s="233"/>
      <c r="O545" s="91"/>
      <c r="P545" s="91"/>
      <c r="Q545" s="91"/>
      <c r="R545" s="91"/>
      <c r="S545" s="91"/>
      <c r="T545" s="92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T545" s="16" t="s">
        <v>150</v>
      </c>
      <c r="AU545" s="16" t="s">
        <v>147</v>
      </c>
    </row>
    <row r="546" s="2" customFormat="1" ht="44.25" customHeight="1">
      <c r="A546" s="37"/>
      <c r="B546" s="38"/>
      <c r="C546" s="245" t="s">
        <v>774</v>
      </c>
      <c r="D546" s="245" t="s">
        <v>200</v>
      </c>
      <c r="E546" s="246" t="s">
        <v>775</v>
      </c>
      <c r="F546" s="247" t="s">
        <v>776</v>
      </c>
      <c r="G546" s="248" t="s">
        <v>196</v>
      </c>
      <c r="H546" s="249">
        <v>24.149999999999999</v>
      </c>
      <c r="I546" s="250"/>
      <c r="J546" s="251">
        <f>ROUND(I546*H546,2)</f>
        <v>0</v>
      </c>
      <c r="K546" s="252"/>
      <c r="L546" s="253"/>
      <c r="M546" s="254" t="s">
        <v>1</v>
      </c>
      <c r="N546" s="255" t="s">
        <v>41</v>
      </c>
      <c r="O546" s="91"/>
      <c r="P546" s="225">
        <f>O546*H546</f>
        <v>0</v>
      </c>
      <c r="Q546" s="225">
        <v>9.0000000000000006E-05</v>
      </c>
      <c r="R546" s="225">
        <f>Q546*H546</f>
        <v>0.0021735000000000001</v>
      </c>
      <c r="S546" s="225">
        <v>0</v>
      </c>
      <c r="T546" s="226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27" t="s">
        <v>292</v>
      </c>
      <c r="AT546" s="227" t="s">
        <v>200</v>
      </c>
      <c r="AU546" s="227" t="s">
        <v>147</v>
      </c>
      <c r="AY546" s="16" t="s">
        <v>139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6" t="s">
        <v>148</v>
      </c>
      <c r="BK546" s="228">
        <f>ROUND(I546*H546,2)</f>
        <v>0</v>
      </c>
      <c r="BL546" s="16" t="s">
        <v>218</v>
      </c>
      <c r="BM546" s="227" t="s">
        <v>777</v>
      </c>
    </row>
    <row r="547" s="2" customFormat="1">
      <c r="A547" s="37"/>
      <c r="B547" s="38"/>
      <c r="C547" s="39"/>
      <c r="D547" s="229" t="s">
        <v>150</v>
      </c>
      <c r="E547" s="39"/>
      <c r="F547" s="230" t="s">
        <v>776</v>
      </c>
      <c r="G547" s="39"/>
      <c r="H547" s="39"/>
      <c r="I547" s="231"/>
      <c r="J547" s="39"/>
      <c r="K547" s="39"/>
      <c r="L547" s="43"/>
      <c r="M547" s="232"/>
      <c r="N547" s="233"/>
      <c r="O547" s="91"/>
      <c r="P547" s="91"/>
      <c r="Q547" s="91"/>
      <c r="R547" s="91"/>
      <c r="S547" s="91"/>
      <c r="T547" s="92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T547" s="16" t="s">
        <v>150</v>
      </c>
      <c r="AU547" s="16" t="s">
        <v>147</v>
      </c>
    </row>
    <row r="548" s="13" customFormat="1">
      <c r="A548" s="13"/>
      <c r="B548" s="234"/>
      <c r="C548" s="235"/>
      <c r="D548" s="229" t="s">
        <v>151</v>
      </c>
      <c r="E548" s="236" t="s">
        <v>1</v>
      </c>
      <c r="F548" s="237" t="s">
        <v>778</v>
      </c>
      <c r="G548" s="235"/>
      <c r="H548" s="238">
        <v>24.149999999999999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151</v>
      </c>
      <c r="AU548" s="244" t="s">
        <v>147</v>
      </c>
      <c r="AV548" s="13" t="s">
        <v>147</v>
      </c>
      <c r="AW548" s="13" t="s">
        <v>30</v>
      </c>
      <c r="AX548" s="13" t="s">
        <v>80</v>
      </c>
      <c r="AY548" s="244" t="s">
        <v>139</v>
      </c>
    </row>
    <row r="549" s="2" customFormat="1" ht="37.8" customHeight="1">
      <c r="A549" s="37"/>
      <c r="B549" s="38"/>
      <c r="C549" s="215" t="s">
        <v>779</v>
      </c>
      <c r="D549" s="215" t="s">
        <v>142</v>
      </c>
      <c r="E549" s="216" t="s">
        <v>780</v>
      </c>
      <c r="F549" s="217" t="s">
        <v>781</v>
      </c>
      <c r="G549" s="218" t="s">
        <v>145</v>
      </c>
      <c r="H549" s="219">
        <v>1</v>
      </c>
      <c r="I549" s="220"/>
      <c r="J549" s="221">
        <f>ROUND(I549*H549,2)</f>
        <v>0</v>
      </c>
      <c r="K549" s="222"/>
      <c r="L549" s="43"/>
      <c r="M549" s="223" t="s">
        <v>1</v>
      </c>
      <c r="N549" s="224" t="s">
        <v>41</v>
      </c>
      <c r="O549" s="91"/>
      <c r="P549" s="225">
        <f>O549*H549</f>
        <v>0</v>
      </c>
      <c r="Q549" s="225">
        <v>0</v>
      </c>
      <c r="R549" s="225">
        <f>Q549*H549</f>
        <v>0</v>
      </c>
      <c r="S549" s="225">
        <v>0</v>
      </c>
      <c r="T549" s="226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27" t="s">
        <v>218</v>
      </c>
      <c r="AT549" s="227" t="s">
        <v>142</v>
      </c>
      <c r="AU549" s="227" t="s">
        <v>147</v>
      </c>
      <c r="AY549" s="16" t="s">
        <v>139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16" t="s">
        <v>148</v>
      </c>
      <c r="BK549" s="228">
        <f>ROUND(I549*H549,2)</f>
        <v>0</v>
      </c>
      <c r="BL549" s="16" t="s">
        <v>218</v>
      </c>
      <c r="BM549" s="227" t="s">
        <v>782</v>
      </c>
    </row>
    <row r="550" s="2" customFormat="1">
      <c r="A550" s="37"/>
      <c r="B550" s="38"/>
      <c r="C550" s="39"/>
      <c r="D550" s="229" t="s">
        <v>150</v>
      </c>
      <c r="E550" s="39"/>
      <c r="F550" s="230" t="s">
        <v>781</v>
      </c>
      <c r="G550" s="39"/>
      <c r="H550" s="39"/>
      <c r="I550" s="231"/>
      <c r="J550" s="39"/>
      <c r="K550" s="39"/>
      <c r="L550" s="43"/>
      <c r="M550" s="232"/>
      <c r="N550" s="233"/>
      <c r="O550" s="91"/>
      <c r="P550" s="91"/>
      <c r="Q550" s="91"/>
      <c r="R550" s="91"/>
      <c r="S550" s="91"/>
      <c r="T550" s="92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16" t="s">
        <v>150</v>
      </c>
      <c r="AU550" s="16" t="s">
        <v>147</v>
      </c>
    </row>
    <row r="551" s="2" customFormat="1" ht="24.15" customHeight="1">
      <c r="A551" s="37"/>
      <c r="B551" s="38"/>
      <c r="C551" s="245" t="s">
        <v>783</v>
      </c>
      <c r="D551" s="245" t="s">
        <v>200</v>
      </c>
      <c r="E551" s="246" t="s">
        <v>784</v>
      </c>
      <c r="F551" s="247" t="s">
        <v>785</v>
      </c>
      <c r="G551" s="248" t="s">
        <v>145</v>
      </c>
      <c r="H551" s="249">
        <v>1</v>
      </c>
      <c r="I551" s="250"/>
      <c r="J551" s="251">
        <f>ROUND(I551*H551,2)</f>
        <v>0</v>
      </c>
      <c r="K551" s="252"/>
      <c r="L551" s="253"/>
      <c r="M551" s="254" t="s">
        <v>1</v>
      </c>
      <c r="N551" s="255" t="s">
        <v>41</v>
      </c>
      <c r="O551" s="91"/>
      <c r="P551" s="225">
        <f>O551*H551</f>
        <v>0</v>
      </c>
      <c r="Q551" s="225">
        <v>0.0026099999999999999</v>
      </c>
      <c r="R551" s="225">
        <f>Q551*H551</f>
        <v>0.0026099999999999999</v>
      </c>
      <c r="S551" s="225">
        <v>0</v>
      </c>
      <c r="T551" s="226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27" t="s">
        <v>292</v>
      </c>
      <c r="AT551" s="227" t="s">
        <v>200</v>
      </c>
      <c r="AU551" s="227" t="s">
        <v>147</v>
      </c>
      <c r="AY551" s="16" t="s">
        <v>139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6" t="s">
        <v>148</v>
      </c>
      <c r="BK551" s="228">
        <f>ROUND(I551*H551,2)</f>
        <v>0</v>
      </c>
      <c r="BL551" s="16" t="s">
        <v>218</v>
      </c>
      <c r="BM551" s="227" t="s">
        <v>786</v>
      </c>
    </row>
    <row r="552" s="2" customFormat="1">
      <c r="A552" s="37"/>
      <c r="B552" s="38"/>
      <c r="C552" s="39"/>
      <c r="D552" s="229" t="s">
        <v>150</v>
      </c>
      <c r="E552" s="39"/>
      <c r="F552" s="230" t="s">
        <v>785</v>
      </c>
      <c r="G552" s="39"/>
      <c r="H552" s="39"/>
      <c r="I552" s="231"/>
      <c r="J552" s="39"/>
      <c r="K552" s="39"/>
      <c r="L552" s="43"/>
      <c r="M552" s="232"/>
      <c r="N552" s="233"/>
      <c r="O552" s="91"/>
      <c r="P552" s="91"/>
      <c r="Q552" s="91"/>
      <c r="R552" s="91"/>
      <c r="S552" s="91"/>
      <c r="T552" s="92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6" t="s">
        <v>150</v>
      </c>
      <c r="AU552" s="16" t="s">
        <v>147</v>
      </c>
    </row>
    <row r="553" s="2" customFormat="1" ht="49.05" customHeight="1">
      <c r="A553" s="37"/>
      <c r="B553" s="38"/>
      <c r="C553" s="215" t="s">
        <v>787</v>
      </c>
      <c r="D553" s="215" t="s">
        <v>142</v>
      </c>
      <c r="E553" s="216" t="s">
        <v>788</v>
      </c>
      <c r="F553" s="217" t="s">
        <v>789</v>
      </c>
      <c r="G553" s="218" t="s">
        <v>145</v>
      </c>
      <c r="H553" s="219">
        <v>15</v>
      </c>
      <c r="I553" s="220"/>
      <c r="J553" s="221">
        <f>ROUND(I553*H553,2)</f>
        <v>0</v>
      </c>
      <c r="K553" s="222"/>
      <c r="L553" s="43"/>
      <c r="M553" s="223" t="s">
        <v>1</v>
      </c>
      <c r="N553" s="224" t="s">
        <v>41</v>
      </c>
      <c r="O553" s="91"/>
      <c r="P553" s="225">
        <f>O553*H553</f>
        <v>0</v>
      </c>
      <c r="Q553" s="225">
        <v>0</v>
      </c>
      <c r="R553" s="225">
        <f>Q553*H553</f>
        <v>0</v>
      </c>
      <c r="S553" s="225">
        <v>0</v>
      </c>
      <c r="T553" s="226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27" t="s">
        <v>146</v>
      </c>
      <c r="AT553" s="227" t="s">
        <v>142</v>
      </c>
      <c r="AU553" s="227" t="s">
        <v>147</v>
      </c>
      <c r="AY553" s="16" t="s">
        <v>139</v>
      </c>
      <c r="BE553" s="228">
        <f>IF(N553="základní",J553,0)</f>
        <v>0</v>
      </c>
      <c r="BF553" s="228">
        <f>IF(N553="snížená",J553,0)</f>
        <v>0</v>
      </c>
      <c r="BG553" s="228">
        <f>IF(N553="zákl. přenesená",J553,0)</f>
        <v>0</v>
      </c>
      <c r="BH553" s="228">
        <f>IF(N553="sníž. přenesená",J553,0)</f>
        <v>0</v>
      </c>
      <c r="BI553" s="228">
        <f>IF(N553="nulová",J553,0)</f>
        <v>0</v>
      </c>
      <c r="BJ553" s="16" t="s">
        <v>148</v>
      </c>
      <c r="BK553" s="228">
        <f>ROUND(I553*H553,2)</f>
        <v>0</v>
      </c>
      <c r="BL553" s="16" t="s">
        <v>146</v>
      </c>
      <c r="BM553" s="227" t="s">
        <v>790</v>
      </c>
    </row>
    <row r="554" s="2" customFormat="1">
      <c r="A554" s="37"/>
      <c r="B554" s="38"/>
      <c r="C554" s="39"/>
      <c r="D554" s="229" t="s">
        <v>150</v>
      </c>
      <c r="E554" s="39"/>
      <c r="F554" s="230" t="s">
        <v>789</v>
      </c>
      <c r="G554" s="39"/>
      <c r="H554" s="39"/>
      <c r="I554" s="231"/>
      <c r="J554" s="39"/>
      <c r="K554" s="39"/>
      <c r="L554" s="43"/>
      <c r="M554" s="232"/>
      <c r="N554" s="233"/>
      <c r="O554" s="91"/>
      <c r="P554" s="91"/>
      <c r="Q554" s="91"/>
      <c r="R554" s="91"/>
      <c r="S554" s="91"/>
      <c r="T554" s="92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T554" s="16" t="s">
        <v>150</v>
      </c>
      <c r="AU554" s="16" t="s">
        <v>147</v>
      </c>
    </row>
    <row r="555" s="13" customFormat="1">
      <c r="A555" s="13"/>
      <c r="B555" s="234"/>
      <c r="C555" s="235"/>
      <c r="D555" s="229" t="s">
        <v>151</v>
      </c>
      <c r="E555" s="236" t="s">
        <v>1</v>
      </c>
      <c r="F555" s="237" t="s">
        <v>8</v>
      </c>
      <c r="G555" s="235"/>
      <c r="H555" s="238">
        <v>15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4" t="s">
        <v>151</v>
      </c>
      <c r="AU555" s="244" t="s">
        <v>147</v>
      </c>
      <c r="AV555" s="13" t="s">
        <v>147</v>
      </c>
      <c r="AW555" s="13" t="s">
        <v>30</v>
      </c>
      <c r="AX555" s="13" t="s">
        <v>80</v>
      </c>
      <c r="AY555" s="244" t="s">
        <v>139</v>
      </c>
    </row>
    <row r="556" s="2" customFormat="1" ht="21.75" customHeight="1">
      <c r="A556" s="37"/>
      <c r="B556" s="38"/>
      <c r="C556" s="245" t="s">
        <v>791</v>
      </c>
      <c r="D556" s="245" t="s">
        <v>200</v>
      </c>
      <c r="E556" s="246" t="s">
        <v>792</v>
      </c>
      <c r="F556" s="247" t="s">
        <v>793</v>
      </c>
      <c r="G556" s="248" t="s">
        <v>145</v>
      </c>
      <c r="H556" s="249">
        <v>15</v>
      </c>
      <c r="I556" s="250"/>
      <c r="J556" s="251">
        <f>ROUND(I556*H556,2)</f>
        <v>0</v>
      </c>
      <c r="K556" s="252"/>
      <c r="L556" s="253"/>
      <c r="M556" s="254" t="s">
        <v>1</v>
      </c>
      <c r="N556" s="255" t="s">
        <v>41</v>
      </c>
      <c r="O556" s="91"/>
      <c r="P556" s="225">
        <f>O556*H556</f>
        <v>0</v>
      </c>
      <c r="Q556" s="225">
        <v>4.0000000000000003E-05</v>
      </c>
      <c r="R556" s="225">
        <f>Q556*H556</f>
        <v>0.00060000000000000006</v>
      </c>
      <c r="S556" s="225">
        <v>0</v>
      </c>
      <c r="T556" s="226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27" t="s">
        <v>152</v>
      </c>
      <c r="AT556" s="227" t="s">
        <v>200</v>
      </c>
      <c r="AU556" s="227" t="s">
        <v>147</v>
      </c>
      <c r="AY556" s="16" t="s">
        <v>139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16" t="s">
        <v>148</v>
      </c>
      <c r="BK556" s="228">
        <f>ROUND(I556*H556,2)</f>
        <v>0</v>
      </c>
      <c r="BL556" s="16" t="s">
        <v>146</v>
      </c>
      <c r="BM556" s="227" t="s">
        <v>794</v>
      </c>
    </row>
    <row r="557" s="2" customFormat="1">
      <c r="A557" s="37"/>
      <c r="B557" s="38"/>
      <c r="C557" s="39"/>
      <c r="D557" s="229" t="s">
        <v>150</v>
      </c>
      <c r="E557" s="39"/>
      <c r="F557" s="230" t="s">
        <v>793</v>
      </c>
      <c r="G557" s="39"/>
      <c r="H557" s="39"/>
      <c r="I557" s="231"/>
      <c r="J557" s="39"/>
      <c r="K557" s="39"/>
      <c r="L557" s="43"/>
      <c r="M557" s="232"/>
      <c r="N557" s="233"/>
      <c r="O557" s="91"/>
      <c r="P557" s="91"/>
      <c r="Q557" s="91"/>
      <c r="R557" s="91"/>
      <c r="S557" s="91"/>
      <c r="T557" s="92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16" t="s">
        <v>150</v>
      </c>
      <c r="AU557" s="16" t="s">
        <v>147</v>
      </c>
    </row>
    <row r="558" s="2" customFormat="1" ht="16.5" customHeight="1">
      <c r="A558" s="37"/>
      <c r="B558" s="38"/>
      <c r="C558" s="245" t="s">
        <v>795</v>
      </c>
      <c r="D558" s="245" t="s">
        <v>200</v>
      </c>
      <c r="E558" s="246" t="s">
        <v>796</v>
      </c>
      <c r="F558" s="247" t="s">
        <v>797</v>
      </c>
      <c r="G558" s="248" t="s">
        <v>145</v>
      </c>
      <c r="H558" s="249">
        <v>15</v>
      </c>
      <c r="I558" s="250"/>
      <c r="J558" s="251">
        <f>ROUND(I558*H558,2)</f>
        <v>0</v>
      </c>
      <c r="K558" s="252"/>
      <c r="L558" s="253"/>
      <c r="M558" s="254" t="s">
        <v>1</v>
      </c>
      <c r="N558" s="255" t="s">
        <v>41</v>
      </c>
      <c r="O558" s="91"/>
      <c r="P558" s="225">
        <f>O558*H558</f>
        <v>0</v>
      </c>
      <c r="Q558" s="225">
        <v>1.0000000000000001E-05</v>
      </c>
      <c r="R558" s="225">
        <f>Q558*H558</f>
        <v>0.00015000000000000001</v>
      </c>
      <c r="S558" s="225">
        <v>0</v>
      </c>
      <c r="T558" s="226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27" t="s">
        <v>152</v>
      </c>
      <c r="AT558" s="227" t="s">
        <v>200</v>
      </c>
      <c r="AU558" s="227" t="s">
        <v>147</v>
      </c>
      <c r="AY558" s="16" t="s">
        <v>139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6" t="s">
        <v>148</v>
      </c>
      <c r="BK558" s="228">
        <f>ROUND(I558*H558,2)</f>
        <v>0</v>
      </c>
      <c r="BL558" s="16" t="s">
        <v>146</v>
      </c>
      <c r="BM558" s="227" t="s">
        <v>798</v>
      </c>
    </row>
    <row r="559" s="2" customFormat="1">
      <c r="A559" s="37"/>
      <c r="B559" s="38"/>
      <c r="C559" s="39"/>
      <c r="D559" s="229" t="s">
        <v>150</v>
      </c>
      <c r="E559" s="39"/>
      <c r="F559" s="230" t="s">
        <v>797</v>
      </c>
      <c r="G559" s="39"/>
      <c r="H559" s="39"/>
      <c r="I559" s="231"/>
      <c r="J559" s="39"/>
      <c r="K559" s="39"/>
      <c r="L559" s="43"/>
      <c r="M559" s="232"/>
      <c r="N559" s="233"/>
      <c r="O559" s="91"/>
      <c r="P559" s="91"/>
      <c r="Q559" s="91"/>
      <c r="R559" s="91"/>
      <c r="S559" s="91"/>
      <c r="T559" s="92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T559" s="16" t="s">
        <v>150</v>
      </c>
      <c r="AU559" s="16" t="s">
        <v>147</v>
      </c>
    </row>
    <row r="560" s="2" customFormat="1" ht="37.8" customHeight="1">
      <c r="A560" s="37"/>
      <c r="B560" s="38"/>
      <c r="C560" s="215" t="s">
        <v>799</v>
      </c>
      <c r="D560" s="215" t="s">
        <v>142</v>
      </c>
      <c r="E560" s="216" t="s">
        <v>800</v>
      </c>
      <c r="F560" s="217" t="s">
        <v>801</v>
      </c>
      <c r="G560" s="218" t="s">
        <v>145</v>
      </c>
      <c r="H560" s="219">
        <v>15</v>
      </c>
      <c r="I560" s="220"/>
      <c r="J560" s="221">
        <f>ROUND(I560*H560,2)</f>
        <v>0</v>
      </c>
      <c r="K560" s="222"/>
      <c r="L560" s="43"/>
      <c r="M560" s="223" t="s">
        <v>1</v>
      </c>
      <c r="N560" s="224" t="s">
        <v>41</v>
      </c>
      <c r="O560" s="91"/>
      <c r="P560" s="225">
        <f>O560*H560</f>
        <v>0</v>
      </c>
      <c r="Q560" s="225">
        <v>0</v>
      </c>
      <c r="R560" s="225">
        <f>Q560*H560</f>
        <v>0</v>
      </c>
      <c r="S560" s="225">
        <v>4.8000000000000001E-05</v>
      </c>
      <c r="T560" s="226">
        <f>S560*H560</f>
        <v>0.00072000000000000005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27" t="s">
        <v>218</v>
      </c>
      <c r="AT560" s="227" t="s">
        <v>142</v>
      </c>
      <c r="AU560" s="227" t="s">
        <v>147</v>
      </c>
      <c r="AY560" s="16" t="s">
        <v>139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6" t="s">
        <v>148</v>
      </c>
      <c r="BK560" s="228">
        <f>ROUND(I560*H560,2)</f>
        <v>0</v>
      </c>
      <c r="BL560" s="16" t="s">
        <v>218</v>
      </c>
      <c r="BM560" s="227" t="s">
        <v>802</v>
      </c>
    </row>
    <row r="561" s="2" customFormat="1">
      <c r="A561" s="37"/>
      <c r="B561" s="38"/>
      <c r="C561" s="39"/>
      <c r="D561" s="229" t="s">
        <v>150</v>
      </c>
      <c r="E561" s="39"/>
      <c r="F561" s="230" t="s">
        <v>801</v>
      </c>
      <c r="G561" s="39"/>
      <c r="H561" s="39"/>
      <c r="I561" s="231"/>
      <c r="J561" s="39"/>
      <c r="K561" s="39"/>
      <c r="L561" s="43"/>
      <c r="M561" s="232"/>
      <c r="N561" s="233"/>
      <c r="O561" s="91"/>
      <c r="P561" s="91"/>
      <c r="Q561" s="91"/>
      <c r="R561" s="91"/>
      <c r="S561" s="91"/>
      <c r="T561" s="92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16" t="s">
        <v>150</v>
      </c>
      <c r="AU561" s="16" t="s">
        <v>147</v>
      </c>
    </row>
    <row r="562" s="2" customFormat="1" ht="49.05" customHeight="1">
      <c r="A562" s="37"/>
      <c r="B562" s="38"/>
      <c r="C562" s="215" t="s">
        <v>803</v>
      </c>
      <c r="D562" s="215" t="s">
        <v>142</v>
      </c>
      <c r="E562" s="216" t="s">
        <v>804</v>
      </c>
      <c r="F562" s="217" t="s">
        <v>805</v>
      </c>
      <c r="G562" s="218" t="s">
        <v>145</v>
      </c>
      <c r="H562" s="219">
        <v>25</v>
      </c>
      <c r="I562" s="220"/>
      <c r="J562" s="221">
        <f>ROUND(I562*H562,2)</f>
        <v>0</v>
      </c>
      <c r="K562" s="222"/>
      <c r="L562" s="43"/>
      <c r="M562" s="223" t="s">
        <v>1</v>
      </c>
      <c r="N562" s="224" t="s">
        <v>41</v>
      </c>
      <c r="O562" s="91"/>
      <c r="P562" s="225">
        <f>O562*H562</f>
        <v>0</v>
      </c>
      <c r="Q562" s="225">
        <v>0</v>
      </c>
      <c r="R562" s="225">
        <f>Q562*H562</f>
        <v>0</v>
      </c>
      <c r="S562" s="225">
        <v>0</v>
      </c>
      <c r="T562" s="226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27" t="s">
        <v>218</v>
      </c>
      <c r="AT562" s="227" t="s">
        <v>142</v>
      </c>
      <c r="AU562" s="227" t="s">
        <v>147</v>
      </c>
      <c r="AY562" s="16" t="s">
        <v>139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6" t="s">
        <v>148</v>
      </c>
      <c r="BK562" s="228">
        <f>ROUND(I562*H562,2)</f>
        <v>0</v>
      </c>
      <c r="BL562" s="16" t="s">
        <v>218</v>
      </c>
      <c r="BM562" s="227" t="s">
        <v>806</v>
      </c>
    </row>
    <row r="563" s="2" customFormat="1">
      <c r="A563" s="37"/>
      <c r="B563" s="38"/>
      <c r="C563" s="39"/>
      <c r="D563" s="229" t="s">
        <v>150</v>
      </c>
      <c r="E563" s="39"/>
      <c r="F563" s="230" t="s">
        <v>805</v>
      </c>
      <c r="G563" s="39"/>
      <c r="H563" s="39"/>
      <c r="I563" s="231"/>
      <c r="J563" s="39"/>
      <c r="K563" s="39"/>
      <c r="L563" s="43"/>
      <c r="M563" s="232"/>
      <c r="N563" s="233"/>
      <c r="O563" s="91"/>
      <c r="P563" s="91"/>
      <c r="Q563" s="91"/>
      <c r="R563" s="91"/>
      <c r="S563" s="91"/>
      <c r="T563" s="92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T563" s="16" t="s">
        <v>150</v>
      </c>
      <c r="AU563" s="16" t="s">
        <v>147</v>
      </c>
    </row>
    <row r="564" s="13" customFormat="1">
      <c r="A564" s="13"/>
      <c r="B564" s="234"/>
      <c r="C564" s="235"/>
      <c r="D564" s="229" t="s">
        <v>151</v>
      </c>
      <c r="E564" s="236" t="s">
        <v>1</v>
      </c>
      <c r="F564" s="237" t="s">
        <v>259</v>
      </c>
      <c r="G564" s="235"/>
      <c r="H564" s="238">
        <v>25</v>
      </c>
      <c r="I564" s="239"/>
      <c r="J564" s="235"/>
      <c r="K564" s="235"/>
      <c r="L564" s="240"/>
      <c r="M564" s="241"/>
      <c r="N564" s="242"/>
      <c r="O564" s="242"/>
      <c r="P564" s="242"/>
      <c r="Q564" s="242"/>
      <c r="R564" s="242"/>
      <c r="S564" s="242"/>
      <c r="T564" s="24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4" t="s">
        <v>151</v>
      </c>
      <c r="AU564" s="244" t="s">
        <v>147</v>
      </c>
      <c r="AV564" s="13" t="s">
        <v>147</v>
      </c>
      <c r="AW564" s="13" t="s">
        <v>30</v>
      </c>
      <c r="AX564" s="13" t="s">
        <v>80</v>
      </c>
      <c r="AY564" s="244" t="s">
        <v>139</v>
      </c>
    </row>
    <row r="565" s="2" customFormat="1" ht="24.15" customHeight="1">
      <c r="A565" s="37"/>
      <c r="B565" s="38"/>
      <c r="C565" s="245" t="s">
        <v>807</v>
      </c>
      <c r="D565" s="245" t="s">
        <v>200</v>
      </c>
      <c r="E565" s="246" t="s">
        <v>808</v>
      </c>
      <c r="F565" s="247" t="s">
        <v>809</v>
      </c>
      <c r="G565" s="248" t="s">
        <v>145</v>
      </c>
      <c r="H565" s="249">
        <v>24</v>
      </c>
      <c r="I565" s="250"/>
      <c r="J565" s="251">
        <f>ROUND(I565*H565,2)</f>
        <v>0</v>
      </c>
      <c r="K565" s="252"/>
      <c r="L565" s="253"/>
      <c r="M565" s="254" t="s">
        <v>1</v>
      </c>
      <c r="N565" s="255" t="s">
        <v>41</v>
      </c>
      <c r="O565" s="91"/>
      <c r="P565" s="225">
        <f>O565*H565</f>
        <v>0</v>
      </c>
      <c r="Q565" s="225">
        <v>9.0000000000000006E-05</v>
      </c>
      <c r="R565" s="225">
        <f>Q565*H565</f>
        <v>0.00216</v>
      </c>
      <c r="S565" s="225">
        <v>0</v>
      </c>
      <c r="T565" s="226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27" t="s">
        <v>292</v>
      </c>
      <c r="AT565" s="227" t="s">
        <v>200</v>
      </c>
      <c r="AU565" s="227" t="s">
        <v>147</v>
      </c>
      <c r="AY565" s="16" t="s">
        <v>139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6" t="s">
        <v>148</v>
      </c>
      <c r="BK565" s="228">
        <f>ROUND(I565*H565,2)</f>
        <v>0</v>
      </c>
      <c r="BL565" s="16" t="s">
        <v>218</v>
      </c>
      <c r="BM565" s="227" t="s">
        <v>810</v>
      </c>
    </row>
    <row r="566" s="2" customFormat="1">
      <c r="A566" s="37"/>
      <c r="B566" s="38"/>
      <c r="C566" s="39"/>
      <c r="D566" s="229" t="s">
        <v>150</v>
      </c>
      <c r="E566" s="39"/>
      <c r="F566" s="230" t="s">
        <v>809</v>
      </c>
      <c r="G566" s="39"/>
      <c r="H566" s="39"/>
      <c r="I566" s="231"/>
      <c r="J566" s="39"/>
      <c r="K566" s="39"/>
      <c r="L566" s="43"/>
      <c r="M566" s="232"/>
      <c r="N566" s="233"/>
      <c r="O566" s="91"/>
      <c r="P566" s="91"/>
      <c r="Q566" s="91"/>
      <c r="R566" s="91"/>
      <c r="S566" s="91"/>
      <c r="T566" s="92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16" t="s">
        <v>150</v>
      </c>
      <c r="AU566" s="16" t="s">
        <v>147</v>
      </c>
    </row>
    <row r="567" s="13" customFormat="1">
      <c r="A567" s="13"/>
      <c r="B567" s="234"/>
      <c r="C567" s="235"/>
      <c r="D567" s="229" t="s">
        <v>151</v>
      </c>
      <c r="E567" s="236" t="s">
        <v>1</v>
      </c>
      <c r="F567" s="237" t="s">
        <v>254</v>
      </c>
      <c r="G567" s="235"/>
      <c r="H567" s="238">
        <v>24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4" t="s">
        <v>151</v>
      </c>
      <c r="AU567" s="244" t="s">
        <v>147</v>
      </c>
      <c r="AV567" s="13" t="s">
        <v>147</v>
      </c>
      <c r="AW567" s="13" t="s">
        <v>30</v>
      </c>
      <c r="AX567" s="13" t="s">
        <v>80</v>
      </c>
      <c r="AY567" s="244" t="s">
        <v>139</v>
      </c>
    </row>
    <row r="568" s="2" customFormat="1" ht="21.75" customHeight="1">
      <c r="A568" s="37"/>
      <c r="B568" s="38"/>
      <c r="C568" s="245" t="s">
        <v>811</v>
      </c>
      <c r="D568" s="245" t="s">
        <v>200</v>
      </c>
      <c r="E568" s="246" t="s">
        <v>812</v>
      </c>
      <c r="F568" s="247" t="s">
        <v>813</v>
      </c>
      <c r="G568" s="248" t="s">
        <v>145</v>
      </c>
      <c r="H568" s="249">
        <v>1</v>
      </c>
      <c r="I568" s="250"/>
      <c r="J568" s="251">
        <f>ROUND(I568*H568,2)</f>
        <v>0</v>
      </c>
      <c r="K568" s="252"/>
      <c r="L568" s="253"/>
      <c r="M568" s="254" t="s">
        <v>1</v>
      </c>
      <c r="N568" s="255" t="s">
        <v>41</v>
      </c>
      <c r="O568" s="91"/>
      <c r="P568" s="225">
        <f>O568*H568</f>
        <v>0</v>
      </c>
      <c r="Q568" s="225">
        <v>0.00013999999999999999</v>
      </c>
      <c r="R568" s="225">
        <f>Q568*H568</f>
        <v>0.00013999999999999999</v>
      </c>
      <c r="S568" s="225">
        <v>0</v>
      </c>
      <c r="T568" s="226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27" t="s">
        <v>292</v>
      </c>
      <c r="AT568" s="227" t="s">
        <v>200</v>
      </c>
      <c r="AU568" s="227" t="s">
        <v>147</v>
      </c>
      <c r="AY568" s="16" t="s">
        <v>139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6" t="s">
        <v>148</v>
      </c>
      <c r="BK568" s="228">
        <f>ROUND(I568*H568,2)</f>
        <v>0</v>
      </c>
      <c r="BL568" s="16" t="s">
        <v>218</v>
      </c>
      <c r="BM568" s="227" t="s">
        <v>814</v>
      </c>
    </row>
    <row r="569" s="2" customFormat="1">
      <c r="A569" s="37"/>
      <c r="B569" s="38"/>
      <c r="C569" s="39"/>
      <c r="D569" s="229" t="s">
        <v>150</v>
      </c>
      <c r="E569" s="39"/>
      <c r="F569" s="230" t="s">
        <v>813</v>
      </c>
      <c r="G569" s="39"/>
      <c r="H569" s="39"/>
      <c r="I569" s="231"/>
      <c r="J569" s="39"/>
      <c r="K569" s="39"/>
      <c r="L569" s="43"/>
      <c r="M569" s="232"/>
      <c r="N569" s="233"/>
      <c r="O569" s="91"/>
      <c r="P569" s="91"/>
      <c r="Q569" s="91"/>
      <c r="R569" s="91"/>
      <c r="S569" s="91"/>
      <c r="T569" s="92"/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T569" s="16" t="s">
        <v>150</v>
      </c>
      <c r="AU569" s="16" t="s">
        <v>147</v>
      </c>
    </row>
    <row r="570" s="13" customFormat="1">
      <c r="A570" s="13"/>
      <c r="B570" s="234"/>
      <c r="C570" s="235"/>
      <c r="D570" s="229" t="s">
        <v>151</v>
      </c>
      <c r="E570" s="236" t="s">
        <v>1</v>
      </c>
      <c r="F570" s="237" t="s">
        <v>80</v>
      </c>
      <c r="G570" s="235"/>
      <c r="H570" s="238">
        <v>1</v>
      </c>
      <c r="I570" s="239"/>
      <c r="J570" s="235"/>
      <c r="K570" s="235"/>
      <c r="L570" s="240"/>
      <c r="M570" s="241"/>
      <c r="N570" s="242"/>
      <c r="O570" s="242"/>
      <c r="P570" s="242"/>
      <c r="Q570" s="242"/>
      <c r="R570" s="242"/>
      <c r="S570" s="242"/>
      <c r="T570" s="24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4" t="s">
        <v>151</v>
      </c>
      <c r="AU570" s="244" t="s">
        <v>147</v>
      </c>
      <c r="AV570" s="13" t="s">
        <v>147</v>
      </c>
      <c r="AW570" s="13" t="s">
        <v>30</v>
      </c>
      <c r="AX570" s="13" t="s">
        <v>80</v>
      </c>
      <c r="AY570" s="244" t="s">
        <v>139</v>
      </c>
    </row>
    <row r="571" s="2" customFormat="1" ht="49.05" customHeight="1">
      <c r="A571" s="37"/>
      <c r="B571" s="38"/>
      <c r="C571" s="215" t="s">
        <v>815</v>
      </c>
      <c r="D571" s="215" t="s">
        <v>142</v>
      </c>
      <c r="E571" s="216" t="s">
        <v>816</v>
      </c>
      <c r="F571" s="217" t="s">
        <v>817</v>
      </c>
      <c r="G571" s="218" t="s">
        <v>145</v>
      </c>
      <c r="H571" s="219">
        <v>25</v>
      </c>
      <c r="I571" s="220"/>
      <c r="J571" s="221">
        <f>ROUND(I571*H571,2)</f>
        <v>0</v>
      </c>
      <c r="K571" s="222"/>
      <c r="L571" s="43"/>
      <c r="M571" s="223" t="s">
        <v>1</v>
      </c>
      <c r="N571" s="224" t="s">
        <v>41</v>
      </c>
      <c r="O571" s="91"/>
      <c r="P571" s="225">
        <f>O571*H571</f>
        <v>0</v>
      </c>
      <c r="Q571" s="225">
        <v>0</v>
      </c>
      <c r="R571" s="225">
        <f>Q571*H571</f>
        <v>0</v>
      </c>
      <c r="S571" s="225">
        <v>4.8000000000000001E-05</v>
      </c>
      <c r="T571" s="226">
        <f>S571*H571</f>
        <v>0.0012000000000000001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27" t="s">
        <v>218</v>
      </c>
      <c r="AT571" s="227" t="s">
        <v>142</v>
      </c>
      <c r="AU571" s="227" t="s">
        <v>147</v>
      </c>
      <c r="AY571" s="16" t="s">
        <v>139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16" t="s">
        <v>148</v>
      </c>
      <c r="BK571" s="228">
        <f>ROUND(I571*H571,2)</f>
        <v>0</v>
      </c>
      <c r="BL571" s="16" t="s">
        <v>218</v>
      </c>
      <c r="BM571" s="227" t="s">
        <v>818</v>
      </c>
    </row>
    <row r="572" s="2" customFormat="1">
      <c r="A572" s="37"/>
      <c r="B572" s="38"/>
      <c r="C572" s="39"/>
      <c r="D572" s="229" t="s">
        <v>150</v>
      </c>
      <c r="E572" s="39"/>
      <c r="F572" s="230" t="s">
        <v>817</v>
      </c>
      <c r="G572" s="39"/>
      <c r="H572" s="39"/>
      <c r="I572" s="231"/>
      <c r="J572" s="39"/>
      <c r="K572" s="39"/>
      <c r="L572" s="43"/>
      <c r="M572" s="232"/>
      <c r="N572" s="233"/>
      <c r="O572" s="91"/>
      <c r="P572" s="91"/>
      <c r="Q572" s="91"/>
      <c r="R572" s="91"/>
      <c r="S572" s="91"/>
      <c r="T572" s="92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T572" s="16" t="s">
        <v>150</v>
      </c>
      <c r="AU572" s="16" t="s">
        <v>147</v>
      </c>
    </row>
    <row r="573" s="13" customFormat="1">
      <c r="A573" s="13"/>
      <c r="B573" s="234"/>
      <c r="C573" s="235"/>
      <c r="D573" s="229" t="s">
        <v>151</v>
      </c>
      <c r="E573" s="236" t="s">
        <v>1</v>
      </c>
      <c r="F573" s="237" t="s">
        <v>259</v>
      </c>
      <c r="G573" s="235"/>
      <c r="H573" s="238">
        <v>25</v>
      </c>
      <c r="I573" s="239"/>
      <c r="J573" s="235"/>
      <c r="K573" s="235"/>
      <c r="L573" s="240"/>
      <c r="M573" s="241"/>
      <c r="N573" s="242"/>
      <c r="O573" s="242"/>
      <c r="P573" s="242"/>
      <c r="Q573" s="242"/>
      <c r="R573" s="242"/>
      <c r="S573" s="242"/>
      <c r="T573" s="24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4" t="s">
        <v>151</v>
      </c>
      <c r="AU573" s="244" t="s">
        <v>147</v>
      </c>
      <c r="AV573" s="13" t="s">
        <v>147</v>
      </c>
      <c r="AW573" s="13" t="s">
        <v>30</v>
      </c>
      <c r="AX573" s="13" t="s">
        <v>80</v>
      </c>
      <c r="AY573" s="244" t="s">
        <v>139</v>
      </c>
    </row>
    <row r="574" s="2" customFormat="1" ht="24.15" customHeight="1">
      <c r="A574" s="37"/>
      <c r="B574" s="38"/>
      <c r="C574" s="215" t="s">
        <v>819</v>
      </c>
      <c r="D574" s="215" t="s">
        <v>142</v>
      </c>
      <c r="E574" s="216" t="s">
        <v>820</v>
      </c>
      <c r="F574" s="217" t="s">
        <v>821</v>
      </c>
      <c r="G574" s="218" t="s">
        <v>145</v>
      </c>
      <c r="H574" s="219">
        <v>18</v>
      </c>
      <c r="I574" s="220"/>
      <c r="J574" s="221">
        <f>ROUND(I574*H574,2)</f>
        <v>0</v>
      </c>
      <c r="K574" s="222"/>
      <c r="L574" s="43"/>
      <c r="M574" s="223" t="s">
        <v>1</v>
      </c>
      <c r="N574" s="224" t="s">
        <v>41</v>
      </c>
      <c r="O574" s="91"/>
      <c r="P574" s="225">
        <f>O574*H574</f>
        <v>0</v>
      </c>
      <c r="Q574" s="225">
        <v>0</v>
      </c>
      <c r="R574" s="225">
        <f>Q574*H574</f>
        <v>0</v>
      </c>
      <c r="S574" s="225">
        <v>0</v>
      </c>
      <c r="T574" s="226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27" t="s">
        <v>218</v>
      </c>
      <c r="AT574" s="227" t="s">
        <v>142</v>
      </c>
      <c r="AU574" s="227" t="s">
        <v>147</v>
      </c>
      <c r="AY574" s="16" t="s">
        <v>139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6" t="s">
        <v>148</v>
      </c>
      <c r="BK574" s="228">
        <f>ROUND(I574*H574,2)</f>
        <v>0</v>
      </c>
      <c r="BL574" s="16" t="s">
        <v>218</v>
      </c>
      <c r="BM574" s="227" t="s">
        <v>822</v>
      </c>
    </row>
    <row r="575" s="2" customFormat="1">
      <c r="A575" s="37"/>
      <c r="B575" s="38"/>
      <c r="C575" s="39"/>
      <c r="D575" s="229" t="s">
        <v>150</v>
      </c>
      <c r="E575" s="39"/>
      <c r="F575" s="230" t="s">
        <v>821</v>
      </c>
      <c r="G575" s="39"/>
      <c r="H575" s="39"/>
      <c r="I575" s="231"/>
      <c r="J575" s="39"/>
      <c r="K575" s="39"/>
      <c r="L575" s="43"/>
      <c r="M575" s="232"/>
      <c r="N575" s="233"/>
      <c r="O575" s="91"/>
      <c r="P575" s="91"/>
      <c r="Q575" s="91"/>
      <c r="R575" s="91"/>
      <c r="S575" s="91"/>
      <c r="T575" s="92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16" t="s">
        <v>150</v>
      </c>
      <c r="AU575" s="16" t="s">
        <v>147</v>
      </c>
    </row>
    <row r="576" s="13" customFormat="1">
      <c r="A576" s="13"/>
      <c r="B576" s="234"/>
      <c r="C576" s="235"/>
      <c r="D576" s="229" t="s">
        <v>151</v>
      </c>
      <c r="E576" s="236" t="s">
        <v>1</v>
      </c>
      <c r="F576" s="237" t="s">
        <v>227</v>
      </c>
      <c r="G576" s="235"/>
      <c r="H576" s="238">
        <v>18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151</v>
      </c>
      <c r="AU576" s="244" t="s">
        <v>147</v>
      </c>
      <c r="AV576" s="13" t="s">
        <v>147</v>
      </c>
      <c r="AW576" s="13" t="s">
        <v>30</v>
      </c>
      <c r="AX576" s="13" t="s">
        <v>80</v>
      </c>
      <c r="AY576" s="244" t="s">
        <v>139</v>
      </c>
    </row>
    <row r="577" s="2" customFormat="1" ht="16.5" customHeight="1">
      <c r="A577" s="37"/>
      <c r="B577" s="38"/>
      <c r="C577" s="245" t="s">
        <v>823</v>
      </c>
      <c r="D577" s="245" t="s">
        <v>200</v>
      </c>
      <c r="E577" s="246" t="s">
        <v>824</v>
      </c>
      <c r="F577" s="247" t="s">
        <v>825</v>
      </c>
      <c r="G577" s="248" t="s">
        <v>145</v>
      </c>
      <c r="H577" s="249">
        <v>4</v>
      </c>
      <c r="I577" s="250"/>
      <c r="J577" s="251">
        <f>ROUND(I577*H577,2)</f>
        <v>0</v>
      </c>
      <c r="K577" s="252"/>
      <c r="L577" s="253"/>
      <c r="M577" s="254" t="s">
        <v>1</v>
      </c>
      <c r="N577" s="255" t="s">
        <v>41</v>
      </c>
      <c r="O577" s="91"/>
      <c r="P577" s="225">
        <f>O577*H577</f>
        <v>0</v>
      </c>
      <c r="Q577" s="225">
        <v>0.00040000000000000002</v>
      </c>
      <c r="R577" s="225">
        <f>Q577*H577</f>
        <v>0.0016000000000000001</v>
      </c>
      <c r="S577" s="225">
        <v>0</v>
      </c>
      <c r="T577" s="226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227" t="s">
        <v>292</v>
      </c>
      <c r="AT577" s="227" t="s">
        <v>200</v>
      </c>
      <c r="AU577" s="227" t="s">
        <v>147</v>
      </c>
      <c r="AY577" s="16" t="s">
        <v>139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6" t="s">
        <v>148</v>
      </c>
      <c r="BK577" s="228">
        <f>ROUND(I577*H577,2)</f>
        <v>0</v>
      </c>
      <c r="BL577" s="16" t="s">
        <v>218</v>
      </c>
      <c r="BM577" s="227" t="s">
        <v>826</v>
      </c>
    </row>
    <row r="578" s="2" customFormat="1">
      <c r="A578" s="37"/>
      <c r="B578" s="38"/>
      <c r="C578" s="39"/>
      <c r="D578" s="229" t="s">
        <v>150</v>
      </c>
      <c r="E578" s="39"/>
      <c r="F578" s="230" t="s">
        <v>825</v>
      </c>
      <c r="G578" s="39"/>
      <c r="H578" s="39"/>
      <c r="I578" s="231"/>
      <c r="J578" s="39"/>
      <c r="K578" s="39"/>
      <c r="L578" s="43"/>
      <c r="M578" s="232"/>
      <c r="N578" s="233"/>
      <c r="O578" s="91"/>
      <c r="P578" s="91"/>
      <c r="Q578" s="91"/>
      <c r="R578" s="91"/>
      <c r="S578" s="91"/>
      <c r="T578" s="92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T578" s="16" t="s">
        <v>150</v>
      </c>
      <c r="AU578" s="16" t="s">
        <v>147</v>
      </c>
    </row>
    <row r="579" s="13" customFormat="1">
      <c r="A579" s="13"/>
      <c r="B579" s="234"/>
      <c r="C579" s="235"/>
      <c r="D579" s="229" t="s">
        <v>151</v>
      </c>
      <c r="E579" s="236" t="s">
        <v>1</v>
      </c>
      <c r="F579" s="237" t="s">
        <v>146</v>
      </c>
      <c r="G579" s="235"/>
      <c r="H579" s="238">
        <v>4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4" t="s">
        <v>151</v>
      </c>
      <c r="AU579" s="244" t="s">
        <v>147</v>
      </c>
      <c r="AV579" s="13" t="s">
        <v>147</v>
      </c>
      <c r="AW579" s="13" t="s">
        <v>30</v>
      </c>
      <c r="AX579" s="13" t="s">
        <v>80</v>
      </c>
      <c r="AY579" s="244" t="s">
        <v>139</v>
      </c>
    </row>
    <row r="580" s="2" customFormat="1" ht="16.5" customHeight="1">
      <c r="A580" s="37"/>
      <c r="B580" s="38"/>
      <c r="C580" s="245" t="s">
        <v>827</v>
      </c>
      <c r="D580" s="245" t="s">
        <v>200</v>
      </c>
      <c r="E580" s="246" t="s">
        <v>828</v>
      </c>
      <c r="F580" s="247" t="s">
        <v>829</v>
      </c>
      <c r="G580" s="248" t="s">
        <v>145</v>
      </c>
      <c r="H580" s="249">
        <v>2</v>
      </c>
      <c r="I580" s="250"/>
      <c r="J580" s="251">
        <f>ROUND(I580*H580,2)</f>
        <v>0</v>
      </c>
      <c r="K580" s="252"/>
      <c r="L580" s="253"/>
      <c r="M580" s="254" t="s">
        <v>1</v>
      </c>
      <c r="N580" s="255" t="s">
        <v>41</v>
      </c>
      <c r="O580" s="91"/>
      <c r="P580" s="225">
        <f>O580*H580</f>
        <v>0</v>
      </c>
      <c r="Q580" s="225">
        <v>0.00016000000000000001</v>
      </c>
      <c r="R580" s="225">
        <f>Q580*H580</f>
        <v>0.00032000000000000003</v>
      </c>
      <c r="S580" s="225">
        <v>0</v>
      </c>
      <c r="T580" s="226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27" t="s">
        <v>292</v>
      </c>
      <c r="AT580" s="227" t="s">
        <v>200</v>
      </c>
      <c r="AU580" s="227" t="s">
        <v>147</v>
      </c>
      <c r="AY580" s="16" t="s">
        <v>139</v>
      </c>
      <c r="BE580" s="228">
        <f>IF(N580="základní",J580,0)</f>
        <v>0</v>
      </c>
      <c r="BF580" s="228">
        <f>IF(N580="snížená",J580,0)</f>
        <v>0</v>
      </c>
      <c r="BG580" s="228">
        <f>IF(N580="zákl. přenesená",J580,0)</f>
        <v>0</v>
      </c>
      <c r="BH580" s="228">
        <f>IF(N580="sníž. přenesená",J580,0)</f>
        <v>0</v>
      </c>
      <c r="BI580" s="228">
        <f>IF(N580="nulová",J580,0)</f>
        <v>0</v>
      </c>
      <c r="BJ580" s="16" t="s">
        <v>148</v>
      </c>
      <c r="BK580" s="228">
        <f>ROUND(I580*H580,2)</f>
        <v>0</v>
      </c>
      <c r="BL580" s="16" t="s">
        <v>218</v>
      </c>
      <c r="BM580" s="227" t="s">
        <v>830</v>
      </c>
    </row>
    <row r="581" s="2" customFormat="1">
      <c r="A581" s="37"/>
      <c r="B581" s="38"/>
      <c r="C581" s="39"/>
      <c r="D581" s="229" t="s">
        <v>150</v>
      </c>
      <c r="E581" s="39"/>
      <c r="F581" s="230" t="s">
        <v>829</v>
      </c>
      <c r="G581" s="39"/>
      <c r="H581" s="39"/>
      <c r="I581" s="231"/>
      <c r="J581" s="39"/>
      <c r="K581" s="39"/>
      <c r="L581" s="43"/>
      <c r="M581" s="232"/>
      <c r="N581" s="233"/>
      <c r="O581" s="91"/>
      <c r="P581" s="91"/>
      <c r="Q581" s="91"/>
      <c r="R581" s="91"/>
      <c r="S581" s="91"/>
      <c r="T581" s="92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T581" s="16" t="s">
        <v>150</v>
      </c>
      <c r="AU581" s="16" t="s">
        <v>147</v>
      </c>
    </row>
    <row r="582" s="13" customFormat="1">
      <c r="A582" s="13"/>
      <c r="B582" s="234"/>
      <c r="C582" s="235"/>
      <c r="D582" s="229" t="s">
        <v>151</v>
      </c>
      <c r="E582" s="236" t="s">
        <v>1</v>
      </c>
      <c r="F582" s="237" t="s">
        <v>147</v>
      </c>
      <c r="G582" s="235"/>
      <c r="H582" s="238">
        <v>2</v>
      </c>
      <c r="I582" s="239"/>
      <c r="J582" s="235"/>
      <c r="K582" s="235"/>
      <c r="L582" s="240"/>
      <c r="M582" s="241"/>
      <c r="N582" s="242"/>
      <c r="O582" s="242"/>
      <c r="P582" s="242"/>
      <c r="Q582" s="242"/>
      <c r="R582" s="242"/>
      <c r="S582" s="242"/>
      <c r="T582" s="24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4" t="s">
        <v>151</v>
      </c>
      <c r="AU582" s="244" t="s">
        <v>147</v>
      </c>
      <c r="AV582" s="13" t="s">
        <v>147</v>
      </c>
      <c r="AW582" s="13" t="s">
        <v>30</v>
      </c>
      <c r="AX582" s="13" t="s">
        <v>80</v>
      </c>
      <c r="AY582" s="244" t="s">
        <v>139</v>
      </c>
    </row>
    <row r="583" s="2" customFormat="1" ht="16.5" customHeight="1">
      <c r="A583" s="37"/>
      <c r="B583" s="38"/>
      <c r="C583" s="245" t="s">
        <v>831</v>
      </c>
      <c r="D583" s="245" t="s">
        <v>200</v>
      </c>
      <c r="E583" s="246" t="s">
        <v>832</v>
      </c>
      <c r="F583" s="247" t="s">
        <v>833</v>
      </c>
      <c r="G583" s="248" t="s">
        <v>145</v>
      </c>
      <c r="H583" s="249">
        <v>12</v>
      </c>
      <c r="I583" s="250"/>
      <c r="J583" s="251">
        <f>ROUND(I583*H583,2)</f>
        <v>0</v>
      </c>
      <c r="K583" s="252"/>
      <c r="L583" s="253"/>
      <c r="M583" s="254" t="s">
        <v>1</v>
      </c>
      <c r="N583" s="255" t="s">
        <v>41</v>
      </c>
      <c r="O583" s="91"/>
      <c r="P583" s="225">
        <f>O583*H583</f>
        <v>0</v>
      </c>
      <c r="Q583" s="225">
        <v>0.00040000000000000002</v>
      </c>
      <c r="R583" s="225">
        <f>Q583*H583</f>
        <v>0.0048000000000000004</v>
      </c>
      <c r="S583" s="225">
        <v>0</v>
      </c>
      <c r="T583" s="226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227" t="s">
        <v>292</v>
      </c>
      <c r="AT583" s="227" t="s">
        <v>200</v>
      </c>
      <c r="AU583" s="227" t="s">
        <v>147</v>
      </c>
      <c r="AY583" s="16" t="s">
        <v>139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16" t="s">
        <v>148</v>
      </c>
      <c r="BK583" s="228">
        <f>ROUND(I583*H583,2)</f>
        <v>0</v>
      </c>
      <c r="BL583" s="16" t="s">
        <v>218</v>
      </c>
      <c r="BM583" s="227" t="s">
        <v>834</v>
      </c>
    </row>
    <row r="584" s="2" customFormat="1">
      <c r="A584" s="37"/>
      <c r="B584" s="38"/>
      <c r="C584" s="39"/>
      <c r="D584" s="229" t="s">
        <v>150</v>
      </c>
      <c r="E584" s="39"/>
      <c r="F584" s="230" t="s">
        <v>833</v>
      </c>
      <c r="G584" s="39"/>
      <c r="H584" s="39"/>
      <c r="I584" s="231"/>
      <c r="J584" s="39"/>
      <c r="K584" s="39"/>
      <c r="L584" s="43"/>
      <c r="M584" s="232"/>
      <c r="N584" s="233"/>
      <c r="O584" s="91"/>
      <c r="P584" s="91"/>
      <c r="Q584" s="91"/>
      <c r="R584" s="91"/>
      <c r="S584" s="91"/>
      <c r="T584" s="92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T584" s="16" t="s">
        <v>150</v>
      </c>
      <c r="AU584" s="16" t="s">
        <v>147</v>
      </c>
    </row>
    <row r="585" s="13" customFormat="1">
      <c r="A585" s="13"/>
      <c r="B585" s="234"/>
      <c r="C585" s="235"/>
      <c r="D585" s="229" t="s">
        <v>151</v>
      </c>
      <c r="E585" s="236" t="s">
        <v>1</v>
      </c>
      <c r="F585" s="237" t="s">
        <v>199</v>
      </c>
      <c r="G585" s="235"/>
      <c r="H585" s="238">
        <v>12</v>
      </c>
      <c r="I585" s="239"/>
      <c r="J585" s="235"/>
      <c r="K585" s="235"/>
      <c r="L585" s="240"/>
      <c r="M585" s="241"/>
      <c r="N585" s="242"/>
      <c r="O585" s="242"/>
      <c r="P585" s="242"/>
      <c r="Q585" s="242"/>
      <c r="R585" s="242"/>
      <c r="S585" s="242"/>
      <c r="T585" s="24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4" t="s">
        <v>151</v>
      </c>
      <c r="AU585" s="244" t="s">
        <v>147</v>
      </c>
      <c r="AV585" s="13" t="s">
        <v>147</v>
      </c>
      <c r="AW585" s="13" t="s">
        <v>30</v>
      </c>
      <c r="AX585" s="13" t="s">
        <v>80</v>
      </c>
      <c r="AY585" s="244" t="s">
        <v>139</v>
      </c>
    </row>
    <row r="586" s="2" customFormat="1" ht="24.15" customHeight="1">
      <c r="A586" s="37"/>
      <c r="B586" s="38"/>
      <c r="C586" s="215" t="s">
        <v>286</v>
      </c>
      <c r="D586" s="215" t="s">
        <v>142</v>
      </c>
      <c r="E586" s="216" t="s">
        <v>835</v>
      </c>
      <c r="F586" s="217" t="s">
        <v>836</v>
      </c>
      <c r="G586" s="218" t="s">
        <v>145</v>
      </c>
      <c r="H586" s="219">
        <v>2</v>
      </c>
      <c r="I586" s="220"/>
      <c r="J586" s="221">
        <f>ROUND(I586*H586,2)</f>
        <v>0</v>
      </c>
      <c r="K586" s="222"/>
      <c r="L586" s="43"/>
      <c r="M586" s="223" t="s">
        <v>1</v>
      </c>
      <c r="N586" s="224" t="s">
        <v>41</v>
      </c>
      <c r="O586" s="91"/>
      <c r="P586" s="225">
        <f>O586*H586</f>
        <v>0</v>
      </c>
      <c r="Q586" s="225">
        <v>0</v>
      </c>
      <c r="R586" s="225">
        <f>Q586*H586</f>
        <v>0</v>
      </c>
      <c r="S586" s="225">
        <v>0</v>
      </c>
      <c r="T586" s="226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27" t="s">
        <v>218</v>
      </c>
      <c r="AT586" s="227" t="s">
        <v>142</v>
      </c>
      <c r="AU586" s="227" t="s">
        <v>147</v>
      </c>
      <c r="AY586" s="16" t="s">
        <v>139</v>
      </c>
      <c r="BE586" s="228">
        <f>IF(N586="základní",J586,0)</f>
        <v>0</v>
      </c>
      <c r="BF586" s="228">
        <f>IF(N586="snížená",J586,0)</f>
        <v>0</v>
      </c>
      <c r="BG586" s="228">
        <f>IF(N586="zákl. přenesená",J586,0)</f>
        <v>0</v>
      </c>
      <c r="BH586" s="228">
        <f>IF(N586="sníž. přenesená",J586,0)</f>
        <v>0</v>
      </c>
      <c r="BI586" s="228">
        <f>IF(N586="nulová",J586,0)</f>
        <v>0</v>
      </c>
      <c r="BJ586" s="16" t="s">
        <v>148</v>
      </c>
      <c r="BK586" s="228">
        <f>ROUND(I586*H586,2)</f>
        <v>0</v>
      </c>
      <c r="BL586" s="16" t="s">
        <v>218</v>
      </c>
      <c r="BM586" s="227" t="s">
        <v>837</v>
      </c>
    </row>
    <row r="587" s="2" customFormat="1">
      <c r="A587" s="37"/>
      <c r="B587" s="38"/>
      <c r="C587" s="39"/>
      <c r="D587" s="229" t="s">
        <v>150</v>
      </c>
      <c r="E587" s="39"/>
      <c r="F587" s="230" t="s">
        <v>836</v>
      </c>
      <c r="G587" s="39"/>
      <c r="H587" s="39"/>
      <c r="I587" s="231"/>
      <c r="J587" s="39"/>
      <c r="K587" s="39"/>
      <c r="L587" s="43"/>
      <c r="M587" s="232"/>
      <c r="N587" s="233"/>
      <c r="O587" s="91"/>
      <c r="P587" s="91"/>
      <c r="Q587" s="91"/>
      <c r="R587" s="91"/>
      <c r="S587" s="91"/>
      <c r="T587" s="92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T587" s="16" t="s">
        <v>150</v>
      </c>
      <c r="AU587" s="16" t="s">
        <v>147</v>
      </c>
    </row>
    <row r="588" s="13" customFormat="1">
      <c r="A588" s="13"/>
      <c r="B588" s="234"/>
      <c r="C588" s="235"/>
      <c r="D588" s="229" t="s">
        <v>151</v>
      </c>
      <c r="E588" s="236" t="s">
        <v>1</v>
      </c>
      <c r="F588" s="237" t="s">
        <v>147</v>
      </c>
      <c r="G588" s="235"/>
      <c r="H588" s="238">
        <v>2</v>
      </c>
      <c r="I588" s="239"/>
      <c r="J588" s="235"/>
      <c r="K588" s="235"/>
      <c r="L588" s="240"/>
      <c r="M588" s="241"/>
      <c r="N588" s="242"/>
      <c r="O588" s="242"/>
      <c r="P588" s="242"/>
      <c r="Q588" s="242"/>
      <c r="R588" s="242"/>
      <c r="S588" s="242"/>
      <c r="T588" s="24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4" t="s">
        <v>151</v>
      </c>
      <c r="AU588" s="244" t="s">
        <v>147</v>
      </c>
      <c r="AV588" s="13" t="s">
        <v>147</v>
      </c>
      <c r="AW588" s="13" t="s">
        <v>30</v>
      </c>
      <c r="AX588" s="13" t="s">
        <v>80</v>
      </c>
      <c r="AY588" s="244" t="s">
        <v>139</v>
      </c>
    </row>
    <row r="589" s="2" customFormat="1" ht="16.5" customHeight="1">
      <c r="A589" s="37"/>
      <c r="B589" s="38"/>
      <c r="C589" s="245" t="s">
        <v>838</v>
      </c>
      <c r="D589" s="245" t="s">
        <v>200</v>
      </c>
      <c r="E589" s="246" t="s">
        <v>839</v>
      </c>
      <c r="F589" s="247" t="s">
        <v>840</v>
      </c>
      <c r="G589" s="248" t="s">
        <v>145</v>
      </c>
      <c r="H589" s="249">
        <v>2</v>
      </c>
      <c r="I589" s="250"/>
      <c r="J589" s="251">
        <f>ROUND(I589*H589,2)</f>
        <v>0</v>
      </c>
      <c r="K589" s="252"/>
      <c r="L589" s="253"/>
      <c r="M589" s="254" t="s">
        <v>1</v>
      </c>
      <c r="N589" s="255" t="s">
        <v>41</v>
      </c>
      <c r="O589" s="91"/>
      <c r="P589" s="225">
        <f>O589*H589</f>
        <v>0</v>
      </c>
      <c r="Q589" s="225">
        <v>0.00040000000000000002</v>
      </c>
      <c r="R589" s="225">
        <f>Q589*H589</f>
        <v>0.00080000000000000004</v>
      </c>
      <c r="S589" s="225">
        <v>0</v>
      </c>
      <c r="T589" s="226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27" t="s">
        <v>292</v>
      </c>
      <c r="AT589" s="227" t="s">
        <v>200</v>
      </c>
      <c r="AU589" s="227" t="s">
        <v>147</v>
      </c>
      <c r="AY589" s="16" t="s">
        <v>139</v>
      </c>
      <c r="BE589" s="228">
        <f>IF(N589="základní",J589,0)</f>
        <v>0</v>
      </c>
      <c r="BF589" s="228">
        <f>IF(N589="snížená",J589,0)</f>
        <v>0</v>
      </c>
      <c r="BG589" s="228">
        <f>IF(N589="zákl. přenesená",J589,0)</f>
        <v>0</v>
      </c>
      <c r="BH589" s="228">
        <f>IF(N589="sníž. přenesená",J589,0)</f>
        <v>0</v>
      </c>
      <c r="BI589" s="228">
        <f>IF(N589="nulová",J589,0)</f>
        <v>0</v>
      </c>
      <c r="BJ589" s="16" t="s">
        <v>148</v>
      </c>
      <c r="BK589" s="228">
        <f>ROUND(I589*H589,2)</f>
        <v>0</v>
      </c>
      <c r="BL589" s="16" t="s">
        <v>218</v>
      </c>
      <c r="BM589" s="227" t="s">
        <v>841</v>
      </c>
    </row>
    <row r="590" s="2" customFormat="1">
      <c r="A590" s="37"/>
      <c r="B590" s="38"/>
      <c r="C590" s="39"/>
      <c r="D590" s="229" t="s">
        <v>150</v>
      </c>
      <c r="E590" s="39"/>
      <c r="F590" s="230" t="s">
        <v>840</v>
      </c>
      <c r="G590" s="39"/>
      <c r="H590" s="39"/>
      <c r="I590" s="231"/>
      <c r="J590" s="39"/>
      <c r="K590" s="39"/>
      <c r="L590" s="43"/>
      <c r="M590" s="232"/>
      <c r="N590" s="233"/>
      <c r="O590" s="91"/>
      <c r="P590" s="91"/>
      <c r="Q590" s="91"/>
      <c r="R590" s="91"/>
      <c r="S590" s="91"/>
      <c r="T590" s="92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6" t="s">
        <v>150</v>
      </c>
      <c r="AU590" s="16" t="s">
        <v>147</v>
      </c>
    </row>
    <row r="591" s="2" customFormat="1" ht="24.15" customHeight="1">
      <c r="A591" s="37"/>
      <c r="B591" s="38"/>
      <c r="C591" s="215" t="s">
        <v>842</v>
      </c>
      <c r="D591" s="215" t="s">
        <v>142</v>
      </c>
      <c r="E591" s="216" t="s">
        <v>843</v>
      </c>
      <c r="F591" s="217" t="s">
        <v>844</v>
      </c>
      <c r="G591" s="218" t="s">
        <v>145</v>
      </c>
      <c r="H591" s="219">
        <v>2</v>
      </c>
      <c r="I591" s="220"/>
      <c r="J591" s="221">
        <f>ROUND(I591*H591,2)</f>
        <v>0</v>
      </c>
      <c r="K591" s="222"/>
      <c r="L591" s="43"/>
      <c r="M591" s="223" t="s">
        <v>1</v>
      </c>
      <c r="N591" s="224" t="s">
        <v>41</v>
      </c>
      <c r="O591" s="91"/>
      <c r="P591" s="225">
        <f>O591*H591</f>
        <v>0</v>
      </c>
      <c r="Q591" s="225">
        <v>0</v>
      </c>
      <c r="R591" s="225">
        <f>Q591*H591</f>
        <v>0</v>
      </c>
      <c r="S591" s="225">
        <v>0</v>
      </c>
      <c r="T591" s="226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27" t="s">
        <v>218</v>
      </c>
      <c r="AT591" s="227" t="s">
        <v>142</v>
      </c>
      <c r="AU591" s="227" t="s">
        <v>147</v>
      </c>
      <c r="AY591" s="16" t="s">
        <v>139</v>
      </c>
      <c r="BE591" s="228">
        <f>IF(N591="základní",J591,0)</f>
        <v>0</v>
      </c>
      <c r="BF591" s="228">
        <f>IF(N591="snížená",J591,0)</f>
        <v>0</v>
      </c>
      <c r="BG591" s="228">
        <f>IF(N591="zákl. přenesená",J591,0)</f>
        <v>0</v>
      </c>
      <c r="BH591" s="228">
        <f>IF(N591="sníž. přenesená",J591,0)</f>
        <v>0</v>
      </c>
      <c r="BI591" s="228">
        <f>IF(N591="nulová",J591,0)</f>
        <v>0</v>
      </c>
      <c r="BJ591" s="16" t="s">
        <v>148</v>
      </c>
      <c r="BK591" s="228">
        <f>ROUND(I591*H591,2)</f>
        <v>0</v>
      </c>
      <c r="BL591" s="16" t="s">
        <v>218</v>
      </c>
      <c r="BM591" s="227" t="s">
        <v>845</v>
      </c>
    </row>
    <row r="592" s="2" customFormat="1">
      <c r="A592" s="37"/>
      <c r="B592" s="38"/>
      <c r="C592" s="39"/>
      <c r="D592" s="229" t="s">
        <v>150</v>
      </c>
      <c r="E592" s="39"/>
      <c r="F592" s="230" t="s">
        <v>844</v>
      </c>
      <c r="G592" s="39"/>
      <c r="H592" s="39"/>
      <c r="I592" s="231"/>
      <c r="J592" s="39"/>
      <c r="K592" s="39"/>
      <c r="L592" s="43"/>
      <c r="M592" s="232"/>
      <c r="N592" s="233"/>
      <c r="O592" s="91"/>
      <c r="P592" s="91"/>
      <c r="Q592" s="91"/>
      <c r="R592" s="91"/>
      <c r="S592" s="91"/>
      <c r="T592" s="92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16" t="s">
        <v>150</v>
      </c>
      <c r="AU592" s="16" t="s">
        <v>147</v>
      </c>
    </row>
    <row r="593" s="13" customFormat="1">
      <c r="A593" s="13"/>
      <c r="B593" s="234"/>
      <c r="C593" s="235"/>
      <c r="D593" s="229" t="s">
        <v>151</v>
      </c>
      <c r="E593" s="236" t="s">
        <v>1</v>
      </c>
      <c r="F593" s="237" t="s">
        <v>147</v>
      </c>
      <c r="G593" s="235"/>
      <c r="H593" s="238">
        <v>2</v>
      </c>
      <c r="I593" s="239"/>
      <c r="J593" s="235"/>
      <c r="K593" s="235"/>
      <c r="L593" s="240"/>
      <c r="M593" s="241"/>
      <c r="N593" s="242"/>
      <c r="O593" s="242"/>
      <c r="P593" s="242"/>
      <c r="Q593" s="242"/>
      <c r="R593" s="242"/>
      <c r="S593" s="242"/>
      <c r="T593" s="24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4" t="s">
        <v>151</v>
      </c>
      <c r="AU593" s="244" t="s">
        <v>147</v>
      </c>
      <c r="AV593" s="13" t="s">
        <v>147</v>
      </c>
      <c r="AW593" s="13" t="s">
        <v>30</v>
      </c>
      <c r="AX593" s="13" t="s">
        <v>80</v>
      </c>
      <c r="AY593" s="244" t="s">
        <v>139</v>
      </c>
    </row>
    <row r="594" s="2" customFormat="1" ht="16.5" customHeight="1">
      <c r="A594" s="37"/>
      <c r="B594" s="38"/>
      <c r="C594" s="245" t="s">
        <v>846</v>
      </c>
      <c r="D594" s="245" t="s">
        <v>200</v>
      </c>
      <c r="E594" s="246" t="s">
        <v>847</v>
      </c>
      <c r="F594" s="247" t="s">
        <v>848</v>
      </c>
      <c r="G594" s="248" t="s">
        <v>145</v>
      </c>
      <c r="H594" s="249">
        <v>2</v>
      </c>
      <c r="I594" s="250"/>
      <c r="J594" s="251">
        <f>ROUND(I594*H594,2)</f>
        <v>0</v>
      </c>
      <c r="K594" s="252"/>
      <c r="L594" s="253"/>
      <c r="M594" s="254" t="s">
        <v>1</v>
      </c>
      <c r="N594" s="255" t="s">
        <v>41</v>
      </c>
      <c r="O594" s="91"/>
      <c r="P594" s="225">
        <f>O594*H594</f>
        <v>0</v>
      </c>
      <c r="Q594" s="225">
        <v>0.00046999999999999999</v>
      </c>
      <c r="R594" s="225">
        <f>Q594*H594</f>
        <v>0.00093999999999999997</v>
      </c>
      <c r="S594" s="225">
        <v>0</v>
      </c>
      <c r="T594" s="226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27" t="s">
        <v>292</v>
      </c>
      <c r="AT594" s="227" t="s">
        <v>200</v>
      </c>
      <c r="AU594" s="227" t="s">
        <v>147</v>
      </c>
      <c r="AY594" s="16" t="s">
        <v>139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6" t="s">
        <v>148</v>
      </c>
      <c r="BK594" s="228">
        <f>ROUND(I594*H594,2)</f>
        <v>0</v>
      </c>
      <c r="BL594" s="16" t="s">
        <v>218</v>
      </c>
      <c r="BM594" s="227" t="s">
        <v>849</v>
      </c>
    </row>
    <row r="595" s="2" customFormat="1">
      <c r="A595" s="37"/>
      <c r="B595" s="38"/>
      <c r="C595" s="39"/>
      <c r="D595" s="229" t="s">
        <v>150</v>
      </c>
      <c r="E595" s="39"/>
      <c r="F595" s="230" t="s">
        <v>848</v>
      </c>
      <c r="G595" s="39"/>
      <c r="H595" s="39"/>
      <c r="I595" s="231"/>
      <c r="J595" s="39"/>
      <c r="K595" s="39"/>
      <c r="L595" s="43"/>
      <c r="M595" s="232"/>
      <c r="N595" s="233"/>
      <c r="O595" s="91"/>
      <c r="P595" s="91"/>
      <c r="Q595" s="91"/>
      <c r="R595" s="91"/>
      <c r="S595" s="91"/>
      <c r="T595" s="92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16" t="s">
        <v>150</v>
      </c>
      <c r="AU595" s="16" t="s">
        <v>147</v>
      </c>
    </row>
    <row r="596" s="2" customFormat="1" ht="33" customHeight="1">
      <c r="A596" s="37"/>
      <c r="B596" s="38"/>
      <c r="C596" s="215" t="s">
        <v>850</v>
      </c>
      <c r="D596" s="215" t="s">
        <v>142</v>
      </c>
      <c r="E596" s="216" t="s">
        <v>851</v>
      </c>
      <c r="F596" s="217" t="s">
        <v>852</v>
      </c>
      <c r="G596" s="218" t="s">
        <v>145</v>
      </c>
      <c r="H596" s="219">
        <v>1</v>
      </c>
      <c r="I596" s="220"/>
      <c r="J596" s="221">
        <f>ROUND(I596*H596,2)</f>
        <v>0</v>
      </c>
      <c r="K596" s="222"/>
      <c r="L596" s="43"/>
      <c r="M596" s="223" t="s">
        <v>1</v>
      </c>
      <c r="N596" s="224" t="s">
        <v>41</v>
      </c>
      <c r="O596" s="91"/>
      <c r="P596" s="225">
        <f>O596*H596</f>
        <v>0</v>
      </c>
      <c r="Q596" s="225">
        <v>0</v>
      </c>
      <c r="R596" s="225">
        <f>Q596*H596</f>
        <v>0</v>
      </c>
      <c r="S596" s="225">
        <v>0</v>
      </c>
      <c r="T596" s="226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27" t="s">
        <v>218</v>
      </c>
      <c r="AT596" s="227" t="s">
        <v>142</v>
      </c>
      <c r="AU596" s="227" t="s">
        <v>147</v>
      </c>
      <c r="AY596" s="16" t="s">
        <v>139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6" t="s">
        <v>148</v>
      </c>
      <c r="BK596" s="228">
        <f>ROUND(I596*H596,2)</f>
        <v>0</v>
      </c>
      <c r="BL596" s="16" t="s">
        <v>218</v>
      </c>
      <c r="BM596" s="227" t="s">
        <v>853</v>
      </c>
    </row>
    <row r="597" s="2" customFormat="1">
      <c r="A597" s="37"/>
      <c r="B597" s="38"/>
      <c r="C597" s="39"/>
      <c r="D597" s="229" t="s">
        <v>150</v>
      </c>
      <c r="E597" s="39"/>
      <c r="F597" s="230" t="s">
        <v>852</v>
      </c>
      <c r="G597" s="39"/>
      <c r="H597" s="39"/>
      <c r="I597" s="231"/>
      <c r="J597" s="39"/>
      <c r="K597" s="39"/>
      <c r="L597" s="43"/>
      <c r="M597" s="232"/>
      <c r="N597" s="233"/>
      <c r="O597" s="91"/>
      <c r="P597" s="91"/>
      <c r="Q597" s="91"/>
      <c r="R597" s="91"/>
      <c r="S597" s="91"/>
      <c r="T597" s="92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T597" s="16" t="s">
        <v>150</v>
      </c>
      <c r="AU597" s="16" t="s">
        <v>147</v>
      </c>
    </row>
    <row r="598" s="13" customFormat="1">
      <c r="A598" s="13"/>
      <c r="B598" s="234"/>
      <c r="C598" s="235"/>
      <c r="D598" s="229" t="s">
        <v>151</v>
      </c>
      <c r="E598" s="236" t="s">
        <v>1</v>
      </c>
      <c r="F598" s="237" t="s">
        <v>80</v>
      </c>
      <c r="G598" s="235"/>
      <c r="H598" s="238">
        <v>1</v>
      </c>
      <c r="I598" s="239"/>
      <c r="J598" s="235"/>
      <c r="K598" s="235"/>
      <c r="L598" s="240"/>
      <c r="M598" s="241"/>
      <c r="N598" s="242"/>
      <c r="O598" s="242"/>
      <c r="P598" s="242"/>
      <c r="Q598" s="242"/>
      <c r="R598" s="242"/>
      <c r="S598" s="242"/>
      <c r="T598" s="24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4" t="s">
        <v>151</v>
      </c>
      <c r="AU598" s="244" t="s">
        <v>147</v>
      </c>
      <c r="AV598" s="13" t="s">
        <v>147</v>
      </c>
      <c r="AW598" s="13" t="s">
        <v>30</v>
      </c>
      <c r="AX598" s="13" t="s">
        <v>80</v>
      </c>
      <c r="AY598" s="244" t="s">
        <v>139</v>
      </c>
    </row>
    <row r="599" s="2" customFormat="1" ht="16.5" customHeight="1">
      <c r="A599" s="37"/>
      <c r="B599" s="38"/>
      <c r="C599" s="245" t="s">
        <v>854</v>
      </c>
      <c r="D599" s="245" t="s">
        <v>200</v>
      </c>
      <c r="E599" s="246" t="s">
        <v>855</v>
      </c>
      <c r="F599" s="247" t="s">
        <v>856</v>
      </c>
      <c r="G599" s="248" t="s">
        <v>145</v>
      </c>
      <c r="H599" s="249">
        <v>1</v>
      </c>
      <c r="I599" s="250"/>
      <c r="J599" s="251">
        <f>ROUND(I599*H599,2)</f>
        <v>0</v>
      </c>
      <c r="K599" s="252"/>
      <c r="L599" s="253"/>
      <c r="M599" s="254" t="s">
        <v>1</v>
      </c>
      <c r="N599" s="255" t="s">
        <v>41</v>
      </c>
      <c r="O599" s="91"/>
      <c r="P599" s="225">
        <f>O599*H599</f>
        <v>0</v>
      </c>
      <c r="Q599" s="225">
        <v>0.00013999999999999999</v>
      </c>
      <c r="R599" s="225">
        <f>Q599*H599</f>
        <v>0.00013999999999999999</v>
      </c>
      <c r="S599" s="225">
        <v>0</v>
      </c>
      <c r="T599" s="226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227" t="s">
        <v>292</v>
      </c>
      <c r="AT599" s="227" t="s">
        <v>200</v>
      </c>
      <c r="AU599" s="227" t="s">
        <v>147</v>
      </c>
      <c r="AY599" s="16" t="s">
        <v>139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6" t="s">
        <v>148</v>
      </c>
      <c r="BK599" s="228">
        <f>ROUND(I599*H599,2)</f>
        <v>0</v>
      </c>
      <c r="BL599" s="16" t="s">
        <v>218</v>
      </c>
      <c r="BM599" s="227" t="s">
        <v>857</v>
      </c>
    </row>
    <row r="600" s="2" customFormat="1">
      <c r="A600" s="37"/>
      <c r="B600" s="38"/>
      <c r="C600" s="39"/>
      <c r="D600" s="229" t="s">
        <v>150</v>
      </c>
      <c r="E600" s="39"/>
      <c r="F600" s="230" t="s">
        <v>856</v>
      </c>
      <c r="G600" s="39"/>
      <c r="H600" s="39"/>
      <c r="I600" s="231"/>
      <c r="J600" s="39"/>
      <c r="K600" s="39"/>
      <c r="L600" s="43"/>
      <c r="M600" s="232"/>
      <c r="N600" s="233"/>
      <c r="O600" s="91"/>
      <c r="P600" s="91"/>
      <c r="Q600" s="91"/>
      <c r="R600" s="91"/>
      <c r="S600" s="91"/>
      <c r="T600" s="92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16" t="s">
        <v>150</v>
      </c>
      <c r="AU600" s="16" t="s">
        <v>147</v>
      </c>
    </row>
    <row r="601" s="13" customFormat="1">
      <c r="A601" s="13"/>
      <c r="B601" s="234"/>
      <c r="C601" s="235"/>
      <c r="D601" s="229" t="s">
        <v>151</v>
      </c>
      <c r="E601" s="236" t="s">
        <v>1</v>
      </c>
      <c r="F601" s="237" t="s">
        <v>80</v>
      </c>
      <c r="G601" s="235"/>
      <c r="H601" s="238">
        <v>1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4" t="s">
        <v>151</v>
      </c>
      <c r="AU601" s="244" t="s">
        <v>147</v>
      </c>
      <c r="AV601" s="13" t="s">
        <v>147</v>
      </c>
      <c r="AW601" s="13" t="s">
        <v>30</v>
      </c>
      <c r="AX601" s="13" t="s">
        <v>80</v>
      </c>
      <c r="AY601" s="244" t="s">
        <v>139</v>
      </c>
    </row>
    <row r="602" s="2" customFormat="1" ht="37.8" customHeight="1">
      <c r="A602" s="37"/>
      <c r="B602" s="38"/>
      <c r="C602" s="215" t="s">
        <v>858</v>
      </c>
      <c r="D602" s="215" t="s">
        <v>142</v>
      </c>
      <c r="E602" s="216" t="s">
        <v>859</v>
      </c>
      <c r="F602" s="217" t="s">
        <v>860</v>
      </c>
      <c r="G602" s="218" t="s">
        <v>145</v>
      </c>
      <c r="H602" s="219">
        <v>1</v>
      </c>
      <c r="I602" s="220"/>
      <c r="J602" s="221">
        <f>ROUND(I602*H602,2)</f>
        <v>0</v>
      </c>
      <c r="K602" s="222"/>
      <c r="L602" s="43"/>
      <c r="M602" s="223" t="s">
        <v>1</v>
      </c>
      <c r="N602" s="224" t="s">
        <v>41</v>
      </c>
      <c r="O602" s="91"/>
      <c r="P602" s="225">
        <f>O602*H602</f>
        <v>0</v>
      </c>
      <c r="Q602" s="225">
        <v>0</v>
      </c>
      <c r="R602" s="225">
        <f>Q602*H602</f>
        <v>0</v>
      </c>
      <c r="S602" s="225">
        <v>0</v>
      </c>
      <c r="T602" s="226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27" t="s">
        <v>218</v>
      </c>
      <c r="AT602" s="227" t="s">
        <v>142</v>
      </c>
      <c r="AU602" s="227" t="s">
        <v>147</v>
      </c>
      <c r="AY602" s="16" t="s">
        <v>139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6" t="s">
        <v>148</v>
      </c>
      <c r="BK602" s="228">
        <f>ROUND(I602*H602,2)</f>
        <v>0</v>
      </c>
      <c r="BL602" s="16" t="s">
        <v>218</v>
      </c>
      <c r="BM602" s="227" t="s">
        <v>861</v>
      </c>
    </row>
    <row r="603" s="2" customFormat="1">
      <c r="A603" s="37"/>
      <c r="B603" s="38"/>
      <c r="C603" s="39"/>
      <c r="D603" s="229" t="s">
        <v>150</v>
      </c>
      <c r="E603" s="39"/>
      <c r="F603" s="230" t="s">
        <v>860</v>
      </c>
      <c r="G603" s="39"/>
      <c r="H603" s="39"/>
      <c r="I603" s="231"/>
      <c r="J603" s="39"/>
      <c r="K603" s="39"/>
      <c r="L603" s="43"/>
      <c r="M603" s="232"/>
      <c r="N603" s="233"/>
      <c r="O603" s="91"/>
      <c r="P603" s="91"/>
      <c r="Q603" s="91"/>
      <c r="R603" s="91"/>
      <c r="S603" s="91"/>
      <c r="T603" s="92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T603" s="16" t="s">
        <v>150</v>
      </c>
      <c r="AU603" s="16" t="s">
        <v>147</v>
      </c>
    </row>
    <row r="604" s="2" customFormat="1" ht="16.5" customHeight="1">
      <c r="A604" s="37"/>
      <c r="B604" s="38"/>
      <c r="C604" s="245" t="s">
        <v>862</v>
      </c>
      <c r="D604" s="245" t="s">
        <v>200</v>
      </c>
      <c r="E604" s="246" t="s">
        <v>863</v>
      </c>
      <c r="F604" s="247" t="s">
        <v>864</v>
      </c>
      <c r="G604" s="248" t="s">
        <v>145</v>
      </c>
      <c r="H604" s="249">
        <v>1</v>
      </c>
      <c r="I604" s="250"/>
      <c r="J604" s="251">
        <f>ROUND(I604*H604,2)</f>
        <v>0</v>
      </c>
      <c r="K604" s="252"/>
      <c r="L604" s="253"/>
      <c r="M604" s="254" t="s">
        <v>1</v>
      </c>
      <c r="N604" s="255" t="s">
        <v>41</v>
      </c>
      <c r="O604" s="91"/>
      <c r="P604" s="225">
        <f>O604*H604</f>
        <v>0</v>
      </c>
      <c r="Q604" s="225">
        <v>0.00029999999999999997</v>
      </c>
      <c r="R604" s="225">
        <f>Q604*H604</f>
        <v>0.00029999999999999997</v>
      </c>
      <c r="S604" s="225">
        <v>0</v>
      </c>
      <c r="T604" s="226">
        <f>S604*H604</f>
        <v>0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227" t="s">
        <v>292</v>
      </c>
      <c r="AT604" s="227" t="s">
        <v>200</v>
      </c>
      <c r="AU604" s="227" t="s">
        <v>147</v>
      </c>
      <c r="AY604" s="16" t="s">
        <v>139</v>
      </c>
      <c r="BE604" s="228">
        <f>IF(N604="základní",J604,0)</f>
        <v>0</v>
      </c>
      <c r="BF604" s="228">
        <f>IF(N604="snížená",J604,0)</f>
        <v>0</v>
      </c>
      <c r="BG604" s="228">
        <f>IF(N604="zákl. přenesená",J604,0)</f>
        <v>0</v>
      </c>
      <c r="BH604" s="228">
        <f>IF(N604="sníž. přenesená",J604,0)</f>
        <v>0</v>
      </c>
      <c r="BI604" s="228">
        <f>IF(N604="nulová",J604,0)</f>
        <v>0</v>
      </c>
      <c r="BJ604" s="16" t="s">
        <v>148</v>
      </c>
      <c r="BK604" s="228">
        <f>ROUND(I604*H604,2)</f>
        <v>0</v>
      </c>
      <c r="BL604" s="16" t="s">
        <v>218</v>
      </c>
      <c r="BM604" s="227" t="s">
        <v>865</v>
      </c>
    </row>
    <row r="605" s="2" customFormat="1">
      <c r="A605" s="37"/>
      <c r="B605" s="38"/>
      <c r="C605" s="39"/>
      <c r="D605" s="229" t="s">
        <v>150</v>
      </c>
      <c r="E605" s="39"/>
      <c r="F605" s="230" t="s">
        <v>864</v>
      </c>
      <c r="G605" s="39"/>
      <c r="H605" s="39"/>
      <c r="I605" s="231"/>
      <c r="J605" s="39"/>
      <c r="K605" s="39"/>
      <c r="L605" s="43"/>
      <c r="M605" s="232"/>
      <c r="N605" s="233"/>
      <c r="O605" s="91"/>
      <c r="P605" s="91"/>
      <c r="Q605" s="91"/>
      <c r="R605" s="91"/>
      <c r="S605" s="91"/>
      <c r="T605" s="92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T605" s="16" t="s">
        <v>150</v>
      </c>
      <c r="AU605" s="16" t="s">
        <v>147</v>
      </c>
    </row>
    <row r="606" s="13" customFormat="1">
      <c r="A606" s="13"/>
      <c r="B606" s="234"/>
      <c r="C606" s="235"/>
      <c r="D606" s="229" t="s">
        <v>151</v>
      </c>
      <c r="E606" s="236" t="s">
        <v>1</v>
      </c>
      <c r="F606" s="237" t="s">
        <v>80</v>
      </c>
      <c r="G606" s="235"/>
      <c r="H606" s="238">
        <v>1</v>
      </c>
      <c r="I606" s="239"/>
      <c r="J606" s="235"/>
      <c r="K606" s="235"/>
      <c r="L606" s="240"/>
      <c r="M606" s="241"/>
      <c r="N606" s="242"/>
      <c r="O606" s="242"/>
      <c r="P606" s="242"/>
      <c r="Q606" s="242"/>
      <c r="R606" s="242"/>
      <c r="S606" s="242"/>
      <c r="T606" s="24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4" t="s">
        <v>151</v>
      </c>
      <c r="AU606" s="244" t="s">
        <v>147</v>
      </c>
      <c r="AV606" s="13" t="s">
        <v>147</v>
      </c>
      <c r="AW606" s="13" t="s">
        <v>30</v>
      </c>
      <c r="AX606" s="13" t="s">
        <v>80</v>
      </c>
      <c r="AY606" s="244" t="s">
        <v>139</v>
      </c>
    </row>
    <row r="607" s="2" customFormat="1" ht="33" customHeight="1">
      <c r="A607" s="37"/>
      <c r="B607" s="38"/>
      <c r="C607" s="215" t="s">
        <v>866</v>
      </c>
      <c r="D607" s="215" t="s">
        <v>142</v>
      </c>
      <c r="E607" s="216" t="s">
        <v>867</v>
      </c>
      <c r="F607" s="217" t="s">
        <v>868</v>
      </c>
      <c r="G607" s="218" t="s">
        <v>145</v>
      </c>
      <c r="H607" s="219">
        <v>1</v>
      </c>
      <c r="I607" s="220"/>
      <c r="J607" s="221">
        <f>ROUND(I607*H607,2)</f>
        <v>0</v>
      </c>
      <c r="K607" s="222"/>
      <c r="L607" s="43"/>
      <c r="M607" s="223" t="s">
        <v>1</v>
      </c>
      <c r="N607" s="224" t="s">
        <v>41</v>
      </c>
      <c r="O607" s="91"/>
      <c r="P607" s="225">
        <f>O607*H607</f>
        <v>0</v>
      </c>
      <c r="Q607" s="225">
        <v>0</v>
      </c>
      <c r="R607" s="225">
        <f>Q607*H607</f>
        <v>0</v>
      </c>
      <c r="S607" s="225">
        <v>0</v>
      </c>
      <c r="T607" s="226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227" t="s">
        <v>218</v>
      </c>
      <c r="AT607" s="227" t="s">
        <v>142</v>
      </c>
      <c r="AU607" s="227" t="s">
        <v>147</v>
      </c>
      <c r="AY607" s="16" t="s">
        <v>139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6" t="s">
        <v>148</v>
      </c>
      <c r="BK607" s="228">
        <f>ROUND(I607*H607,2)</f>
        <v>0</v>
      </c>
      <c r="BL607" s="16" t="s">
        <v>218</v>
      </c>
      <c r="BM607" s="227" t="s">
        <v>869</v>
      </c>
    </row>
    <row r="608" s="2" customFormat="1">
      <c r="A608" s="37"/>
      <c r="B608" s="38"/>
      <c r="C608" s="39"/>
      <c r="D608" s="229" t="s">
        <v>150</v>
      </c>
      <c r="E608" s="39"/>
      <c r="F608" s="230" t="s">
        <v>868</v>
      </c>
      <c r="G608" s="39"/>
      <c r="H608" s="39"/>
      <c r="I608" s="231"/>
      <c r="J608" s="39"/>
      <c r="K608" s="39"/>
      <c r="L608" s="43"/>
      <c r="M608" s="232"/>
      <c r="N608" s="233"/>
      <c r="O608" s="91"/>
      <c r="P608" s="91"/>
      <c r="Q608" s="91"/>
      <c r="R608" s="91"/>
      <c r="S608" s="91"/>
      <c r="T608" s="92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16" t="s">
        <v>150</v>
      </c>
      <c r="AU608" s="16" t="s">
        <v>147</v>
      </c>
    </row>
    <row r="609" s="13" customFormat="1">
      <c r="A609" s="13"/>
      <c r="B609" s="234"/>
      <c r="C609" s="235"/>
      <c r="D609" s="229" t="s">
        <v>151</v>
      </c>
      <c r="E609" s="236" t="s">
        <v>1</v>
      </c>
      <c r="F609" s="237" t="s">
        <v>80</v>
      </c>
      <c r="G609" s="235"/>
      <c r="H609" s="238">
        <v>1</v>
      </c>
      <c r="I609" s="239"/>
      <c r="J609" s="235"/>
      <c r="K609" s="235"/>
      <c r="L609" s="240"/>
      <c r="M609" s="241"/>
      <c r="N609" s="242"/>
      <c r="O609" s="242"/>
      <c r="P609" s="242"/>
      <c r="Q609" s="242"/>
      <c r="R609" s="242"/>
      <c r="S609" s="242"/>
      <c r="T609" s="24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4" t="s">
        <v>151</v>
      </c>
      <c r="AU609" s="244" t="s">
        <v>147</v>
      </c>
      <c r="AV609" s="13" t="s">
        <v>147</v>
      </c>
      <c r="AW609" s="13" t="s">
        <v>30</v>
      </c>
      <c r="AX609" s="13" t="s">
        <v>80</v>
      </c>
      <c r="AY609" s="244" t="s">
        <v>139</v>
      </c>
    </row>
    <row r="610" s="2" customFormat="1" ht="21.75" customHeight="1">
      <c r="A610" s="37"/>
      <c r="B610" s="38"/>
      <c r="C610" s="245" t="s">
        <v>870</v>
      </c>
      <c r="D610" s="245" t="s">
        <v>200</v>
      </c>
      <c r="E610" s="246" t="s">
        <v>871</v>
      </c>
      <c r="F610" s="247" t="s">
        <v>872</v>
      </c>
      <c r="G610" s="248" t="s">
        <v>145</v>
      </c>
      <c r="H610" s="249">
        <v>1</v>
      </c>
      <c r="I610" s="250"/>
      <c r="J610" s="251">
        <f>ROUND(I610*H610,2)</f>
        <v>0</v>
      </c>
      <c r="K610" s="252"/>
      <c r="L610" s="253"/>
      <c r="M610" s="254" t="s">
        <v>1</v>
      </c>
      <c r="N610" s="255" t="s">
        <v>41</v>
      </c>
      <c r="O610" s="91"/>
      <c r="P610" s="225">
        <f>O610*H610</f>
        <v>0</v>
      </c>
      <c r="Q610" s="225">
        <v>0.00040000000000000002</v>
      </c>
      <c r="R610" s="225">
        <f>Q610*H610</f>
        <v>0.00040000000000000002</v>
      </c>
      <c r="S610" s="225">
        <v>0</v>
      </c>
      <c r="T610" s="226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227" t="s">
        <v>292</v>
      </c>
      <c r="AT610" s="227" t="s">
        <v>200</v>
      </c>
      <c r="AU610" s="227" t="s">
        <v>147</v>
      </c>
      <c r="AY610" s="16" t="s">
        <v>139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6" t="s">
        <v>148</v>
      </c>
      <c r="BK610" s="228">
        <f>ROUND(I610*H610,2)</f>
        <v>0</v>
      </c>
      <c r="BL610" s="16" t="s">
        <v>218</v>
      </c>
      <c r="BM610" s="227" t="s">
        <v>873</v>
      </c>
    </row>
    <row r="611" s="2" customFormat="1">
      <c r="A611" s="37"/>
      <c r="B611" s="38"/>
      <c r="C611" s="39"/>
      <c r="D611" s="229" t="s">
        <v>150</v>
      </c>
      <c r="E611" s="39"/>
      <c r="F611" s="230" t="s">
        <v>872</v>
      </c>
      <c r="G611" s="39"/>
      <c r="H611" s="39"/>
      <c r="I611" s="231"/>
      <c r="J611" s="39"/>
      <c r="K611" s="39"/>
      <c r="L611" s="43"/>
      <c r="M611" s="232"/>
      <c r="N611" s="233"/>
      <c r="O611" s="91"/>
      <c r="P611" s="91"/>
      <c r="Q611" s="91"/>
      <c r="R611" s="91"/>
      <c r="S611" s="91"/>
      <c r="T611" s="92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T611" s="16" t="s">
        <v>150</v>
      </c>
      <c r="AU611" s="16" t="s">
        <v>147</v>
      </c>
    </row>
    <row r="612" s="13" customFormat="1">
      <c r="A612" s="13"/>
      <c r="B612" s="234"/>
      <c r="C612" s="235"/>
      <c r="D612" s="229" t="s">
        <v>151</v>
      </c>
      <c r="E612" s="236" t="s">
        <v>1</v>
      </c>
      <c r="F612" s="237" t="s">
        <v>80</v>
      </c>
      <c r="G612" s="235"/>
      <c r="H612" s="238">
        <v>1</v>
      </c>
      <c r="I612" s="239"/>
      <c r="J612" s="235"/>
      <c r="K612" s="235"/>
      <c r="L612" s="240"/>
      <c r="M612" s="241"/>
      <c r="N612" s="242"/>
      <c r="O612" s="242"/>
      <c r="P612" s="242"/>
      <c r="Q612" s="242"/>
      <c r="R612" s="242"/>
      <c r="S612" s="242"/>
      <c r="T612" s="24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4" t="s">
        <v>151</v>
      </c>
      <c r="AU612" s="244" t="s">
        <v>147</v>
      </c>
      <c r="AV612" s="13" t="s">
        <v>147</v>
      </c>
      <c r="AW612" s="13" t="s">
        <v>30</v>
      </c>
      <c r="AX612" s="13" t="s">
        <v>80</v>
      </c>
      <c r="AY612" s="244" t="s">
        <v>139</v>
      </c>
    </row>
    <row r="613" s="2" customFormat="1" ht="37.8" customHeight="1">
      <c r="A613" s="37"/>
      <c r="B613" s="38"/>
      <c r="C613" s="215" t="s">
        <v>874</v>
      </c>
      <c r="D613" s="215" t="s">
        <v>142</v>
      </c>
      <c r="E613" s="216" t="s">
        <v>875</v>
      </c>
      <c r="F613" s="217" t="s">
        <v>876</v>
      </c>
      <c r="G613" s="218" t="s">
        <v>145</v>
      </c>
      <c r="H613" s="219">
        <v>7</v>
      </c>
      <c r="I613" s="220"/>
      <c r="J613" s="221">
        <f>ROUND(I613*H613,2)</f>
        <v>0</v>
      </c>
      <c r="K613" s="222"/>
      <c r="L613" s="43"/>
      <c r="M613" s="223" t="s">
        <v>1</v>
      </c>
      <c r="N613" s="224" t="s">
        <v>41</v>
      </c>
      <c r="O613" s="91"/>
      <c r="P613" s="225">
        <f>O613*H613</f>
        <v>0</v>
      </c>
      <c r="Q613" s="225">
        <v>0</v>
      </c>
      <c r="R613" s="225">
        <f>Q613*H613</f>
        <v>0</v>
      </c>
      <c r="S613" s="225">
        <v>0</v>
      </c>
      <c r="T613" s="226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27" t="s">
        <v>218</v>
      </c>
      <c r="AT613" s="227" t="s">
        <v>142</v>
      </c>
      <c r="AU613" s="227" t="s">
        <v>147</v>
      </c>
      <c r="AY613" s="16" t="s">
        <v>139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6" t="s">
        <v>148</v>
      </c>
      <c r="BK613" s="228">
        <f>ROUND(I613*H613,2)</f>
        <v>0</v>
      </c>
      <c r="BL613" s="16" t="s">
        <v>218</v>
      </c>
      <c r="BM613" s="227" t="s">
        <v>877</v>
      </c>
    </row>
    <row r="614" s="2" customFormat="1">
      <c r="A614" s="37"/>
      <c r="B614" s="38"/>
      <c r="C614" s="39"/>
      <c r="D614" s="229" t="s">
        <v>150</v>
      </c>
      <c r="E614" s="39"/>
      <c r="F614" s="230" t="s">
        <v>876</v>
      </c>
      <c r="G614" s="39"/>
      <c r="H614" s="39"/>
      <c r="I614" s="231"/>
      <c r="J614" s="39"/>
      <c r="K614" s="39"/>
      <c r="L614" s="43"/>
      <c r="M614" s="232"/>
      <c r="N614" s="233"/>
      <c r="O614" s="91"/>
      <c r="P614" s="91"/>
      <c r="Q614" s="91"/>
      <c r="R614" s="91"/>
      <c r="S614" s="91"/>
      <c r="T614" s="92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16" t="s">
        <v>150</v>
      </c>
      <c r="AU614" s="16" t="s">
        <v>147</v>
      </c>
    </row>
    <row r="615" s="13" customFormat="1">
      <c r="A615" s="13"/>
      <c r="B615" s="234"/>
      <c r="C615" s="235"/>
      <c r="D615" s="229" t="s">
        <v>151</v>
      </c>
      <c r="E615" s="236" t="s">
        <v>1</v>
      </c>
      <c r="F615" s="237" t="s">
        <v>174</v>
      </c>
      <c r="G615" s="235"/>
      <c r="H615" s="238">
        <v>7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151</v>
      </c>
      <c r="AU615" s="244" t="s">
        <v>147</v>
      </c>
      <c r="AV615" s="13" t="s">
        <v>147</v>
      </c>
      <c r="AW615" s="13" t="s">
        <v>30</v>
      </c>
      <c r="AX615" s="13" t="s">
        <v>80</v>
      </c>
      <c r="AY615" s="244" t="s">
        <v>139</v>
      </c>
    </row>
    <row r="616" s="2" customFormat="1" ht="24.15" customHeight="1">
      <c r="A616" s="37"/>
      <c r="B616" s="38"/>
      <c r="C616" s="245" t="s">
        <v>878</v>
      </c>
      <c r="D616" s="245" t="s">
        <v>200</v>
      </c>
      <c r="E616" s="246" t="s">
        <v>879</v>
      </c>
      <c r="F616" s="247" t="s">
        <v>880</v>
      </c>
      <c r="G616" s="248" t="s">
        <v>145</v>
      </c>
      <c r="H616" s="249">
        <v>7</v>
      </c>
      <c r="I616" s="250"/>
      <c r="J616" s="251">
        <f>ROUND(I616*H616,2)</f>
        <v>0</v>
      </c>
      <c r="K616" s="252"/>
      <c r="L616" s="253"/>
      <c r="M616" s="254" t="s">
        <v>1</v>
      </c>
      <c r="N616" s="255" t="s">
        <v>41</v>
      </c>
      <c r="O616" s="91"/>
      <c r="P616" s="225">
        <f>O616*H616</f>
        <v>0</v>
      </c>
      <c r="Q616" s="225">
        <v>0.0012999999999999999</v>
      </c>
      <c r="R616" s="225">
        <f>Q616*H616</f>
        <v>0.0091000000000000004</v>
      </c>
      <c r="S616" s="225">
        <v>0</v>
      </c>
      <c r="T616" s="226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227" t="s">
        <v>292</v>
      </c>
      <c r="AT616" s="227" t="s">
        <v>200</v>
      </c>
      <c r="AU616" s="227" t="s">
        <v>147</v>
      </c>
      <c r="AY616" s="16" t="s">
        <v>139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6" t="s">
        <v>148</v>
      </c>
      <c r="BK616" s="228">
        <f>ROUND(I616*H616,2)</f>
        <v>0</v>
      </c>
      <c r="BL616" s="16" t="s">
        <v>218</v>
      </c>
      <c r="BM616" s="227" t="s">
        <v>881</v>
      </c>
    </row>
    <row r="617" s="2" customFormat="1">
      <c r="A617" s="37"/>
      <c r="B617" s="38"/>
      <c r="C617" s="39"/>
      <c r="D617" s="229" t="s">
        <v>150</v>
      </c>
      <c r="E617" s="39"/>
      <c r="F617" s="230" t="s">
        <v>880</v>
      </c>
      <c r="G617" s="39"/>
      <c r="H617" s="39"/>
      <c r="I617" s="231"/>
      <c r="J617" s="39"/>
      <c r="K617" s="39"/>
      <c r="L617" s="43"/>
      <c r="M617" s="232"/>
      <c r="N617" s="233"/>
      <c r="O617" s="91"/>
      <c r="P617" s="91"/>
      <c r="Q617" s="91"/>
      <c r="R617" s="91"/>
      <c r="S617" s="91"/>
      <c r="T617" s="92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T617" s="16" t="s">
        <v>150</v>
      </c>
      <c r="AU617" s="16" t="s">
        <v>147</v>
      </c>
    </row>
    <row r="618" s="2" customFormat="1" ht="44.25" customHeight="1">
      <c r="A618" s="37"/>
      <c r="B618" s="38"/>
      <c r="C618" s="215" t="s">
        <v>882</v>
      </c>
      <c r="D618" s="215" t="s">
        <v>142</v>
      </c>
      <c r="E618" s="216" t="s">
        <v>883</v>
      </c>
      <c r="F618" s="217" t="s">
        <v>884</v>
      </c>
      <c r="G618" s="218" t="s">
        <v>145</v>
      </c>
      <c r="H618" s="219">
        <v>1</v>
      </c>
      <c r="I618" s="220"/>
      <c r="J618" s="221">
        <f>ROUND(I618*H618,2)</f>
        <v>0</v>
      </c>
      <c r="K618" s="222"/>
      <c r="L618" s="43"/>
      <c r="M618" s="223" t="s">
        <v>1</v>
      </c>
      <c r="N618" s="224" t="s">
        <v>41</v>
      </c>
      <c r="O618" s="91"/>
      <c r="P618" s="225">
        <f>O618*H618</f>
        <v>0</v>
      </c>
      <c r="Q618" s="225">
        <v>0</v>
      </c>
      <c r="R618" s="225">
        <f>Q618*H618</f>
        <v>0</v>
      </c>
      <c r="S618" s="225">
        <v>0</v>
      </c>
      <c r="T618" s="226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227" t="s">
        <v>218</v>
      </c>
      <c r="AT618" s="227" t="s">
        <v>142</v>
      </c>
      <c r="AU618" s="227" t="s">
        <v>147</v>
      </c>
      <c r="AY618" s="16" t="s">
        <v>139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6" t="s">
        <v>148</v>
      </c>
      <c r="BK618" s="228">
        <f>ROUND(I618*H618,2)</f>
        <v>0</v>
      </c>
      <c r="BL618" s="16" t="s">
        <v>218</v>
      </c>
      <c r="BM618" s="227" t="s">
        <v>885</v>
      </c>
    </row>
    <row r="619" s="2" customFormat="1">
      <c r="A619" s="37"/>
      <c r="B619" s="38"/>
      <c r="C619" s="39"/>
      <c r="D619" s="229" t="s">
        <v>150</v>
      </c>
      <c r="E619" s="39"/>
      <c r="F619" s="230" t="s">
        <v>884</v>
      </c>
      <c r="G619" s="39"/>
      <c r="H619" s="39"/>
      <c r="I619" s="231"/>
      <c r="J619" s="39"/>
      <c r="K619" s="39"/>
      <c r="L619" s="43"/>
      <c r="M619" s="232"/>
      <c r="N619" s="233"/>
      <c r="O619" s="91"/>
      <c r="P619" s="91"/>
      <c r="Q619" s="91"/>
      <c r="R619" s="91"/>
      <c r="S619" s="91"/>
      <c r="T619" s="92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T619" s="16" t="s">
        <v>150</v>
      </c>
      <c r="AU619" s="16" t="s">
        <v>147</v>
      </c>
    </row>
    <row r="620" s="13" customFormat="1">
      <c r="A620" s="13"/>
      <c r="B620" s="234"/>
      <c r="C620" s="235"/>
      <c r="D620" s="229" t="s">
        <v>151</v>
      </c>
      <c r="E620" s="236" t="s">
        <v>1</v>
      </c>
      <c r="F620" s="237" t="s">
        <v>80</v>
      </c>
      <c r="G620" s="235"/>
      <c r="H620" s="238">
        <v>1</v>
      </c>
      <c r="I620" s="239"/>
      <c r="J620" s="235"/>
      <c r="K620" s="235"/>
      <c r="L620" s="240"/>
      <c r="M620" s="241"/>
      <c r="N620" s="242"/>
      <c r="O620" s="242"/>
      <c r="P620" s="242"/>
      <c r="Q620" s="242"/>
      <c r="R620" s="242"/>
      <c r="S620" s="242"/>
      <c r="T620" s="24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4" t="s">
        <v>151</v>
      </c>
      <c r="AU620" s="244" t="s">
        <v>147</v>
      </c>
      <c r="AV620" s="13" t="s">
        <v>147</v>
      </c>
      <c r="AW620" s="13" t="s">
        <v>30</v>
      </c>
      <c r="AX620" s="13" t="s">
        <v>80</v>
      </c>
      <c r="AY620" s="244" t="s">
        <v>139</v>
      </c>
    </row>
    <row r="621" s="2" customFormat="1" ht="66.75" customHeight="1">
      <c r="A621" s="37"/>
      <c r="B621" s="38"/>
      <c r="C621" s="215" t="s">
        <v>886</v>
      </c>
      <c r="D621" s="215" t="s">
        <v>142</v>
      </c>
      <c r="E621" s="216" t="s">
        <v>887</v>
      </c>
      <c r="F621" s="217" t="s">
        <v>888</v>
      </c>
      <c r="G621" s="218" t="s">
        <v>145</v>
      </c>
      <c r="H621" s="219">
        <v>6</v>
      </c>
      <c r="I621" s="220"/>
      <c r="J621" s="221">
        <f>ROUND(I621*H621,2)</f>
        <v>0</v>
      </c>
      <c r="K621" s="222"/>
      <c r="L621" s="43"/>
      <c r="M621" s="223" t="s">
        <v>1</v>
      </c>
      <c r="N621" s="224" t="s">
        <v>41</v>
      </c>
      <c r="O621" s="91"/>
      <c r="P621" s="225">
        <f>O621*H621</f>
        <v>0</v>
      </c>
      <c r="Q621" s="225">
        <v>0</v>
      </c>
      <c r="R621" s="225">
        <f>Q621*H621</f>
        <v>0</v>
      </c>
      <c r="S621" s="225">
        <v>0</v>
      </c>
      <c r="T621" s="226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227" t="s">
        <v>218</v>
      </c>
      <c r="AT621" s="227" t="s">
        <v>142</v>
      </c>
      <c r="AU621" s="227" t="s">
        <v>147</v>
      </c>
      <c r="AY621" s="16" t="s">
        <v>139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6" t="s">
        <v>148</v>
      </c>
      <c r="BK621" s="228">
        <f>ROUND(I621*H621,2)</f>
        <v>0</v>
      </c>
      <c r="BL621" s="16" t="s">
        <v>218</v>
      </c>
      <c r="BM621" s="227" t="s">
        <v>889</v>
      </c>
    </row>
    <row r="622" s="2" customFormat="1">
      <c r="A622" s="37"/>
      <c r="B622" s="38"/>
      <c r="C622" s="39"/>
      <c r="D622" s="229" t="s">
        <v>150</v>
      </c>
      <c r="E622" s="39"/>
      <c r="F622" s="230" t="s">
        <v>888</v>
      </c>
      <c r="G622" s="39"/>
      <c r="H622" s="39"/>
      <c r="I622" s="231"/>
      <c r="J622" s="39"/>
      <c r="K622" s="39"/>
      <c r="L622" s="43"/>
      <c r="M622" s="232"/>
      <c r="N622" s="233"/>
      <c r="O622" s="91"/>
      <c r="P622" s="91"/>
      <c r="Q622" s="91"/>
      <c r="R622" s="91"/>
      <c r="S622" s="91"/>
      <c r="T622" s="92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T622" s="16" t="s">
        <v>150</v>
      </c>
      <c r="AU622" s="16" t="s">
        <v>147</v>
      </c>
    </row>
    <row r="623" s="13" customFormat="1">
      <c r="A623" s="13"/>
      <c r="B623" s="234"/>
      <c r="C623" s="235"/>
      <c r="D623" s="229" t="s">
        <v>151</v>
      </c>
      <c r="E623" s="236" t="s">
        <v>1</v>
      </c>
      <c r="F623" s="237" t="s">
        <v>164</v>
      </c>
      <c r="G623" s="235"/>
      <c r="H623" s="238">
        <v>6</v>
      </c>
      <c r="I623" s="239"/>
      <c r="J623" s="235"/>
      <c r="K623" s="235"/>
      <c r="L623" s="240"/>
      <c r="M623" s="241"/>
      <c r="N623" s="242"/>
      <c r="O623" s="242"/>
      <c r="P623" s="242"/>
      <c r="Q623" s="242"/>
      <c r="R623" s="242"/>
      <c r="S623" s="242"/>
      <c r="T623" s="24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4" t="s">
        <v>151</v>
      </c>
      <c r="AU623" s="244" t="s">
        <v>147</v>
      </c>
      <c r="AV623" s="13" t="s">
        <v>147</v>
      </c>
      <c r="AW623" s="13" t="s">
        <v>30</v>
      </c>
      <c r="AX623" s="13" t="s">
        <v>80</v>
      </c>
      <c r="AY623" s="244" t="s">
        <v>139</v>
      </c>
    </row>
    <row r="624" s="2" customFormat="1" ht="44.25" customHeight="1">
      <c r="A624" s="37"/>
      <c r="B624" s="38"/>
      <c r="C624" s="215" t="s">
        <v>890</v>
      </c>
      <c r="D624" s="215" t="s">
        <v>142</v>
      </c>
      <c r="E624" s="216" t="s">
        <v>891</v>
      </c>
      <c r="F624" s="217" t="s">
        <v>892</v>
      </c>
      <c r="G624" s="218" t="s">
        <v>306</v>
      </c>
      <c r="H624" s="219">
        <v>0.151</v>
      </c>
      <c r="I624" s="220"/>
      <c r="J624" s="221">
        <f>ROUND(I624*H624,2)</f>
        <v>0</v>
      </c>
      <c r="K624" s="222"/>
      <c r="L624" s="43"/>
      <c r="M624" s="223" t="s">
        <v>1</v>
      </c>
      <c r="N624" s="224" t="s">
        <v>41</v>
      </c>
      <c r="O624" s="91"/>
      <c r="P624" s="225">
        <f>O624*H624</f>
        <v>0</v>
      </c>
      <c r="Q624" s="225">
        <v>0</v>
      </c>
      <c r="R624" s="225">
        <f>Q624*H624</f>
        <v>0</v>
      </c>
      <c r="S624" s="225">
        <v>0</v>
      </c>
      <c r="T624" s="226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227" t="s">
        <v>218</v>
      </c>
      <c r="AT624" s="227" t="s">
        <v>142</v>
      </c>
      <c r="AU624" s="227" t="s">
        <v>147</v>
      </c>
      <c r="AY624" s="16" t="s">
        <v>139</v>
      </c>
      <c r="BE624" s="228">
        <f>IF(N624="základní",J624,0)</f>
        <v>0</v>
      </c>
      <c r="BF624" s="228">
        <f>IF(N624="snížená",J624,0)</f>
        <v>0</v>
      </c>
      <c r="BG624" s="228">
        <f>IF(N624="zákl. přenesená",J624,0)</f>
        <v>0</v>
      </c>
      <c r="BH624" s="228">
        <f>IF(N624="sníž. přenesená",J624,0)</f>
        <v>0</v>
      </c>
      <c r="BI624" s="228">
        <f>IF(N624="nulová",J624,0)</f>
        <v>0</v>
      </c>
      <c r="BJ624" s="16" t="s">
        <v>148</v>
      </c>
      <c r="BK624" s="228">
        <f>ROUND(I624*H624,2)</f>
        <v>0</v>
      </c>
      <c r="BL624" s="16" t="s">
        <v>218</v>
      </c>
      <c r="BM624" s="227" t="s">
        <v>893</v>
      </c>
    </row>
    <row r="625" s="2" customFormat="1">
      <c r="A625" s="37"/>
      <c r="B625" s="38"/>
      <c r="C625" s="39"/>
      <c r="D625" s="229" t="s">
        <v>150</v>
      </c>
      <c r="E625" s="39"/>
      <c r="F625" s="230" t="s">
        <v>892</v>
      </c>
      <c r="G625" s="39"/>
      <c r="H625" s="39"/>
      <c r="I625" s="231"/>
      <c r="J625" s="39"/>
      <c r="K625" s="39"/>
      <c r="L625" s="43"/>
      <c r="M625" s="232"/>
      <c r="N625" s="233"/>
      <c r="O625" s="91"/>
      <c r="P625" s="91"/>
      <c r="Q625" s="91"/>
      <c r="R625" s="91"/>
      <c r="S625" s="91"/>
      <c r="T625" s="92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T625" s="16" t="s">
        <v>150</v>
      </c>
      <c r="AU625" s="16" t="s">
        <v>147</v>
      </c>
    </row>
    <row r="626" s="12" customFormat="1" ht="22.8" customHeight="1">
      <c r="A626" s="12"/>
      <c r="B626" s="199"/>
      <c r="C626" s="200"/>
      <c r="D626" s="201" t="s">
        <v>72</v>
      </c>
      <c r="E626" s="213" t="s">
        <v>894</v>
      </c>
      <c r="F626" s="213" t="s">
        <v>895</v>
      </c>
      <c r="G626" s="200"/>
      <c r="H626" s="200"/>
      <c r="I626" s="203"/>
      <c r="J626" s="214">
        <f>BK626</f>
        <v>0</v>
      </c>
      <c r="K626" s="200"/>
      <c r="L626" s="205"/>
      <c r="M626" s="206"/>
      <c r="N626" s="207"/>
      <c r="O626" s="207"/>
      <c r="P626" s="208">
        <f>SUM(P627:P649)</f>
        <v>0</v>
      </c>
      <c r="Q626" s="207"/>
      <c r="R626" s="208">
        <f>SUM(R627:R649)</f>
        <v>0.0095400000000000016</v>
      </c>
      <c r="S626" s="207"/>
      <c r="T626" s="209">
        <f>SUM(T627:T649)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210" t="s">
        <v>147</v>
      </c>
      <c r="AT626" s="211" t="s">
        <v>72</v>
      </c>
      <c r="AU626" s="211" t="s">
        <v>80</v>
      </c>
      <c r="AY626" s="210" t="s">
        <v>139</v>
      </c>
      <c r="BK626" s="212">
        <f>SUM(BK627:BK649)</f>
        <v>0</v>
      </c>
    </row>
    <row r="627" s="2" customFormat="1" ht="24.15" customHeight="1">
      <c r="A627" s="37"/>
      <c r="B627" s="38"/>
      <c r="C627" s="215" t="s">
        <v>896</v>
      </c>
      <c r="D627" s="215" t="s">
        <v>142</v>
      </c>
      <c r="E627" s="216" t="s">
        <v>897</v>
      </c>
      <c r="F627" s="217" t="s">
        <v>898</v>
      </c>
      <c r="G627" s="218" t="s">
        <v>145</v>
      </c>
      <c r="H627" s="219">
        <v>2</v>
      </c>
      <c r="I627" s="220"/>
      <c r="J627" s="221">
        <f>ROUND(I627*H627,2)</f>
        <v>0</v>
      </c>
      <c r="K627" s="222"/>
      <c r="L627" s="43"/>
      <c r="M627" s="223" t="s">
        <v>1</v>
      </c>
      <c r="N627" s="224" t="s">
        <v>41</v>
      </c>
      <c r="O627" s="91"/>
      <c r="P627" s="225">
        <f>O627*H627</f>
        <v>0</v>
      </c>
      <c r="Q627" s="225">
        <v>0</v>
      </c>
      <c r="R627" s="225">
        <f>Q627*H627</f>
        <v>0</v>
      </c>
      <c r="S627" s="225">
        <v>0</v>
      </c>
      <c r="T627" s="226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227" t="s">
        <v>218</v>
      </c>
      <c r="AT627" s="227" t="s">
        <v>142</v>
      </c>
      <c r="AU627" s="227" t="s">
        <v>147</v>
      </c>
      <c r="AY627" s="16" t="s">
        <v>139</v>
      </c>
      <c r="BE627" s="228">
        <f>IF(N627="základní",J627,0)</f>
        <v>0</v>
      </c>
      <c r="BF627" s="228">
        <f>IF(N627="snížená",J627,0)</f>
        <v>0</v>
      </c>
      <c r="BG627" s="228">
        <f>IF(N627="zákl. přenesená",J627,0)</f>
        <v>0</v>
      </c>
      <c r="BH627" s="228">
        <f>IF(N627="sníž. přenesená",J627,0)</f>
        <v>0</v>
      </c>
      <c r="BI627" s="228">
        <f>IF(N627="nulová",J627,0)</f>
        <v>0</v>
      </c>
      <c r="BJ627" s="16" t="s">
        <v>148</v>
      </c>
      <c r="BK627" s="228">
        <f>ROUND(I627*H627,2)</f>
        <v>0</v>
      </c>
      <c r="BL627" s="16" t="s">
        <v>218</v>
      </c>
      <c r="BM627" s="227" t="s">
        <v>899</v>
      </c>
    </row>
    <row r="628" s="2" customFormat="1">
      <c r="A628" s="37"/>
      <c r="B628" s="38"/>
      <c r="C628" s="39"/>
      <c r="D628" s="229" t="s">
        <v>150</v>
      </c>
      <c r="E628" s="39"/>
      <c r="F628" s="230" t="s">
        <v>898</v>
      </c>
      <c r="G628" s="39"/>
      <c r="H628" s="39"/>
      <c r="I628" s="231"/>
      <c r="J628" s="39"/>
      <c r="K628" s="39"/>
      <c r="L628" s="43"/>
      <c r="M628" s="232"/>
      <c r="N628" s="233"/>
      <c r="O628" s="91"/>
      <c r="P628" s="91"/>
      <c r="Q628" s="91"/>
      <c r="R628" s="91"/>
      <c r="S628" s="91"/>
      <c r="T628" s="92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T628" s="16" t="s">
        <v>150</v>
      </c>
      <c r="AU628" s="16" t="s">
        <v>147</v>
      </c>
    </row>
    <row r="629" s="13" customFormat="1">
      <c r="A629" s="13"/>
      <c r="B629" s="234"/>
      <c r="C629" s="235"/>
      <c r="D629" s="229" t="s">
        <v>151</v>
      </c>
      <c r="E629" s="236" t="s">
        <v>1</v>
      </c>
      <c r="F629" s="237" t="s">
        <v>147</v>
      </c>
      <c r="G629" s="235"/>
      <c r="H629" s="238">
        <v>2</v>
      </c>
      <c r="I629" s="239"/>
      <c r="J629" s="235"/>
      <c r="K629" s="235"/>
      <c r="L629" s="240"/>
      <c r="M629" s="241"/>
      <c r="N629" s="242"/>
      <c r="O629" s="242"/>
      <c r="P629" s="242"/>
      <c r="Q629" s="242"/>
      <c r="R629" s="242"/>
      <c r="S629" s="242"/>
      <c r="T629" s="24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4" t="s">
        <v>151</v>
      </c>
      <c r="AU629" s="244" t="s">
        <v>147</v>
      </c>
      <c r="AV629" s="13" t="s">
        <v>147</v>
      </c>
      <c r="AW629" s="13" t="s">
        <v>30</v>
      </c>
      <c r="AX629" s="13" t="s">
        <v>80</v>
      </c>
      <c r="AY629" s="244" t="s">
        <v>139</v>
      </c>
    </row>
    <row r="630" s="2" customFormat="1" ht="24.15" customHeight="1">
      <c r="A630" s="37"/>
      <c r="B630" s="38"/>
      <c r="C630" s="245" t="s">
        <v>900</v>
      </c>
      <c r="D630" s="245" t="s">
        <v>200</v>
      </c>
      <c r="E630" s="246" t="s">
        <v>901</v>
      </c>
      <c r="F630" s="247" t="s">
        <v>902</v>
      </c>
      <c r="G630" s="248" t="s">
        <v>145</v>
      </c>
      <c r="H630" s="249">
        <v>2</v>
      </c>
      <c r="I630" s="250"/>
      <c r="J630" s="251">
        <f>ROUND(I630*H630,2)</f>
        <v>0</v>
      </c>
      <c r="K630" s="252"/>
      <c r="L630" s="253"/>
      <c r="M630" s="254" t="s">
        <v>1</v>
      </c>
      <c r="N630" s="255" t="s">
        <v>41</v>
      </c>
      <c r="O630" s="91"/>
      <c r="P630" s="225">
        <f>O630*H630</f>
        <v>0</v>
      </c>
      <c r="Q630" s="225">
        <v>0.00040000000000000002</v>
      </c>
      <c r="R630" s="225">
        <f>Q630*H630</f>
        <v>0.00080000000000000004</v>
      </c>
      <c r="S630" s="225">
        <v>0</v>
      </c>
      <c r="T630" s="226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27" t="s">
        <v>292</v>
      </c>
      <c r="AT630" s="227" t="s">
        <v>200</v>
      </c>
      <c r="AU630" s="227" t="s">
        <v>147</v>
      </c>
      <c r="AY630" s="16" t="s">
        <v>139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6" t="s">
        <v>148</v>
      </c>
      <c r="BK630" s="228">
        <f>ROUND(I630*H630,2)</f>
        <v>0</v>
      </c>
      <c r="BL630" s="16" t="s">
        <v>218</v>
      </c>
      <c r="BM630" s="227" t="s">
        <v>903</v>
      </c>
    </row>
    <row r="631" s="2" customFormat="1">
      <c r="A631" s="37"/>
      <c r="B631" s="38"/>
      <c r="C631" s="39"/>
      <c r="D631" s="229" t="s">
        <v>150</v>
      </c>
      <c r="E631" s="39"/>
      <c r="F631" s="230" t="s">
        <v>902</v>
      </c>
      <c r="G631" s="39"/>
      <c r="H631" s="39"/>
      <c r="I631" s="231"/>
      <c r="J631" s="39"/>
      <c r="K631" s="39"/>
      <c r="L631" s="43"/>
      <c r="M631" s="232"/>
      <c r="N631" s="233"/>
      <c r="O631" s="91"/>
      <c r="P631" s="91"/>
      <c r="Q631" s="91"/>
      <c r="R631" s="91"/>
      <c r="S631" s="91"/>
      <c r="T631" s="92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T631" s="16" t="s">
        <v>150</v>
      </c>
      <c r="AU631" s="16" t="s">
        <v>147</v>
      </c>
    </row>
    <row r="632" s="13" customFormat="1">
      <c r="A632" s="13"/>
      <c r="B632" s="234"/>
      <c r="C632" s="235"/>
      <c r="D632" s="229" t="s">
        <v>151</v>
      </c>
      <c r="E632" s="236" t="s">
        <v>1</v>
      </c>
      <c r="F632" s="237" t="s">
        <v>147</v>
      </c>
      <c r="G632" s="235"/>
      <c r="H632" s="238">
        <v>2</v>
      </c>
      <c r="I632" s="239"/>
      <c r="J632" s="235"/>
      <c r="K632" s="235"/>
      <c r="L632" s="240"/>
      <c r="M632" s="241"/>
      <c r="N632" s="242"/>
      <c r="O632" s="242"/>
      <c r="P632" s="242"/>
      <c r="Q632" s="242"/>
      <c r="R632" s="242"/>
      <c r="S632" s="242"/>
      <c r="T632" s="24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4" t="s">
        <v>151</v>
      </c>
      <c r="AU632" s="244" t="s">
        <v>147</v>
      </c>
      <c r="AV632" s="13" t="s">
        <v>147</v>
      </c>
      <c r="AW632" s="13" t="s">
        <v>30</v>
      </c>
      <c r="AX632" s="13" t="s">
        <v>80</v>
      </c>
      <c r="AY632" s="244" t="s">
        <v>139</v>
      </c>
    </row>
    <row r="633" s="2" customFormat="1" ht="21.75" customHeight="1">
      <c r="A633" s="37"/>
      <c r="B633" s="38"/>
      <c r="C633" s="245" t="s">
        <v>904</v>
      </c>
      <c r="D633" s="245" t="s">
        <v>200</v>
      </c>
      <c r="E633" s="246" t="s">
        <v>905</v>
      </c>
      <c r="F633" s="247" t="s">
        <v>906</v>
      </c>
      <c r="G633" s="248" t="s">
        <v>145</v>
      </c>
      <c r="H633" s="249">
        <v>2</v>
      </c>
      <c r="I633" s="250"/>
      <c r="J633" s="251">
        <f>ROUND(I633*H633,2)</f>
        <v>0</v>
      </c>
      <c r="K633" s="252"/>
      <c r="L633" s="253"/>
      <c r="M633" s="254" t="s">
        <v>1</v>
      </c>
      <c r="N633" s="255" t="s">
        <v>41</v>
      </c>
      <c r="O633" s="91"/>
      <c r="P633" s="225">
        <f>O633*H633</f>
        <v>0</v>
      </c>
      <c r="Q633" s="225">
        <v>0.00080000000000000004</v>
      </c>
      <c r="R633" s="225">
        <f>Q633*H633</f>
        <v>0.0016000000000000001</v>
      </c>
      <c r="S633" s="225">
        <v>0</v>
      </c>
      <c r="T633" s="226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227" t="s">
        <v>292</v>
      </c>
      <c r="AT633" s="227" t="s">
        <v>200</v>
      </c>
      <c r="AU633" s="227" t="s">
        <v>147</v>
      </c>
      <c r="AY633" s="16" t="s">
        <v>139</v>
      </c>
      <c r="BE633" s="228">
        <f>IF(N633="základní",J633,0)</f>
        <v>0</v>
      </c>
      <c r="BF633" s="228">
        <f>IF(N633="snížená",J633,0)</f>
        <v>0</v>
      </c>
      <c r="BG633" s="228">
        <f>IF(N633="zákl. přenesená",J633,0)</f>
        <v>0</v>
      </c>
      <c r="BH633" s="228">
        <f>IF(N633="sníž. přenesená",J633,0)</f>
        <v>0</v>
      </c>
      <c r="BI633" s="228">
        <f>IF(N633="nulová",J633,0)</f>
        <v>0</v>
      </c>
      <c r="BJ633" s="16" t="s">
        <v>148</v>
      </c>
      <c r="BK633" s="228">
        <f>ROUND(I633*H633,2)</f>
        <v>0</v>
      </c>
      <c r="BL633" s="16" t="s">
        <v>218</v>
      </c>
      <c r="BM633" s="227" t="s">
        <v>907</v>
      </c>
    </row>
    <row r="634" s="2" customFormat="1">
      <c r="A634" s="37"/>
      <c r="B634" s="38"/>
      <c r="C634" s="39"/>
      <c r="D634" s="229" t="s">
        <v>150</v>
      </c>
      <c r="E634" s="39"/>
      <c r="F634" s="230" t="s">
        <v>906</v>
      </c>
      <c r="G634" s="39"/>
      <c r="H634" s="39"/>
      <c r="I634" s="231"/>
      <c r="J634" s="39"/>
      <c r="K634" s="39"/>
      <c r="L634" s="43"/>
      <c r="M634" s="232"/>
      <c r="N634" s="233"/>
      <c r="O634" s="91"/>
      <c r="P634" s="91"/>
      <c r="Q634" s="91"/>
      <c r="R634" s="91"/>
      <c r="S634" s="91"/>
      <c r="T634" s="92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T634" s="16" t="s">
        <v>150</v>
      </c>
      <c r="AU634" s="16" t="s">
        <v>147</v>
      </c>
    </row>
    <row r="635" s="13" customFormat="1">
      <c r="A635" s="13"/>
      <c r="B635" s="234"/>
      <c r="C635" s="235"/>
      <c r="D635" s="229" t="s">
        <v>151</v>
      </c>
      <c r="E635" s="236" t="s">
        <v>1</v>
      </c>
      <c r="F635" s="237" t="s">
        <v>147</v>
      </c>
      <c r="G635" s="235"/>
      <c r="H635" s="238">
        <v>2</v>
      </c>
      <c r="I635" s="239"/>
      <c r="J635" s="235"/>
      <c r="K635" s="235"/>
      <c r="L635" s="240"/>
      <c r="M635" s="241"/>
      <c r="N635" s="242"/>
      <c r="O635" s="242"/>
      <c r="P635" s="242"/>
      <c r="Q635" s="242"/>
      <c r="R635" s="242"/>
      <c r="S635" s="242"/>
      <c r="T635" s="24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4" t="s">
        <v>151</v>
      </c>
      <c r="AU635" s="244" t="s">
        <v>147</v>
      </c>
      <c r="AV635" s="13" t="s">
        <v>147</v>
      </c>
      <c r="AW635" s="13" t="s">
        <v>30</v>
      </c>
      <c r="AX635" s="13" t="s">
        <v>80</v>
      </c>
      <c r="AY635" s="244" t="s">
        <v>139</v>
      </c>
    </row>
    <row r="636" s="2" customFormat="1" ht="37.8" customHeight="1">
      <c r="A636" s="37"/>
      <c r="B636" s="38"/>
      <c r="C636" s="215" t="s">
        <v>908</v>
      </c>
      <c r="D636" s="215" t="s">
        <v>142</v>
      </c>
      <c r="E636" s="216" t="s">
        <v>909</v>
      </c>
      <c r="F636" s="217" t="s">
        <v>910</v>
      </c>
      <c r="G636" s="218" t="s">
        <v>196</v>
      </c>
      <c r="H636" s="219">
        <v>3</v>
      </c>
      <c r="I636" s="220"/>
      <c r="J636" s="221">
        <f>ROUND(I636*H636,2)</f>
        <v>0</v>
      </c>
      <c r="K636" s="222"/>
      <c r="L636" s="43"/>
      <c r="M636" s="223" t="s">
        <v>1</v>
      </c>
      <c r="N636" s="224" t="s">
        <v>41</v>
      </c>
      <c r="O636" s="91"/>
      <c r="P636" s="225">
        <f>O636*H636</f>
        <v>0</v>
      </c>
      <c r="Q636" s="225">
        <v>0.00167</v>
      </c>
      <c r="R636" s="225">
        <f>Q636*H636</f>
        <v>0.0050100000000000006</v>
      </c>
      <c r="S636" s="225">
        <v>0</v>
      </c>
      <c r="T636" s="226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227" t="s">
        <v>218</v>
      </c>
      <c r="AT636" s="227" t="s">
        <v>142</v>
      </c>
      <c r="AU636" s="227" t="s">
        <v>147</v>
      </c>
      <c r="AY636" s="16" t="s">
        <v>139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6" t="s">
        <v>148</v>
      </c>
      <c r="BK636" s="228">
        <f>ROUND(I636*H636,2)</f>
        <v>0</v>
      </c>
      <c r="BL636" s="16" t="s">
        <v>218</v>
      </c>
      <c r="BM636" s="227" t="s">
        <v>911</v>
      </c>
    </row>
    <row r="637" s="2" customFormat="1">
      <c r="A637" s="37"/>
      <c r="B637" s="38"/>
      <c r="C637" s="39"/>
      <c r="D637" s="229" t="s">
        <v>150</v>
      </c>
      <c r="E637" s="39"/>
      <c r="F637" s="230" t="s">
        <v>910</v>
      </c>
      <c r="G637" s="39"/>
      <c r="H637" s="39"/>
      <c r="I637" s="231"/>
      <c r="J637" s="39"/>
      <c r="K637" s="39"/>
      <c r="L637" s="43"/>
      <c r="M637" s="232"/>
      <c r="N637" s="233"/>
      <c r="O637" s="91"/>
      <c r="P637" s="91"/>
      <c r="Q637" s="91"/>
      <c r="R637" s="91"/>
      <c r="S637" s="91"/>
      <c r="T637" s="92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T637" s="16" t="s">
        <v>150</v>
      </c>
      <c r="AU637" s="16" t="s">
        <v>147</v>
      </c>
    </row>
    <row r="638" s="13" customFormat="1">
      <c r="A638" s="13"/>
      <c r="B638" s="234"/>
      <c r="C638" s="235"/>
      <c r="D638" s="229" t="s">
        <v>151</v>
      </c>
      <c r="E638" s="236" t="s">
        <v>1</v>
      </c>
      <c r="F638" s="237" t="s">
        <v>140</v>
      </c>
      <c r="G638" s="235"/>
      <c r="H638" s="238">
        <v>3</v>
      </c>
      <c r="I638" s="239"/>
      <c r="J638" s="235"/>
      <c r="K638" s="235"/>
      <c r="L638" s="240"/>
      <c r="M638" s="241"/>
      <c r="N638" s="242"/>
      <c r="O638" s="242"/>
      <c r="P638" s="242"/>
      <c r="Q638" s="242"/>
      <c r="R638" s="242"/>
      <c r="S638" s="242"/>
      <c r="T638" s="24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4" t="s">
        <v>151</v>
      </c>
      <c r="AU638" s="244" t="s">
        <v>147</v>
      </c>
      <c r="AV638" s="13" t="s">
        <v>147</v>
      </c>
      <c r="AW638" s="13" t="s">
        <v>30</v>
      </c>
      <c r="AX638" s="13" t="s">
        <v>80</v>
      </c>
      <c r="AY638" s="244" t="s">
        <v>139</v>
      </c>
    </row>
    <row r="639" s="2" customFormat="1" ht="24.15" customHeight="1">
      <c r="A639" s="37"/>
      <c r="B639" s="38"/>
      <c r="C639" s="215" t="s">
        <v>912</v>
      </c>
      <c r="D639" s="215" t="s">
        <v>142</v>
      </c>
      <c r="E639" s="216" t="s">
        <v>913</v>
      </c>
      <c r="F639" s="217" t="s">
        <v>914</v>
      </c>
      <c r="G639" s="218" t="s">
        <v>196</v>
      </c>
      <c r="H639" s="219">
        <v>3</v>
      </c>
      <c r="I639" s="220"/>
      <c r="J639" s="221">
        <f>ROUND(I639*H639,2)</f>
        <v>0</v>
      </c>
      <c r="K639" s="222"/>
      <c r="L639" s="43"/>
      <c r="M639" s="223" t="s">
        <v>1</v>
      </c>
      <c r="N639" s="224" t="s">
        <v>41</v>
      </c>
      <c r="O639" s="91"/>
      <c r="P639" s="225">
        <f>O639*H639</f>
        <v>0</v>
      </c>
      <c r="Q639" s="225">
        <v>0.00017000000000000001</v>
      </c>
      <c r="R639" s="225">
        <f>Q639*H639</f>
        <v>0.00051000000000000004</v>
      </c>
      <c r="S639" s="225">
        <v>0</v>
      </c>
      <c r="T639" s="226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227" t="s">
        <v>218</v>
      </c>
      <c r="AT639" s="227" t="s">
        <v>142</v>
      </c>
      <c r="AU639" s="227" t="s">
        <v>147</v>
      </c>
      <c r="AY639" s="16" t="s">
        <v>139</v>
      </c>
      <c r="BE639" s="228">
        <f>IF(N639="základní",J639,0)</f>
        <v>0</v>
      </c>
      <c r="BF639" s="228">
        <f>IF(N639="snížená",J639,0)</f>
        <v>0</v>
      </c>
      <c r="BG639" s="228">
        <f>IF(N639="zákl. přenesená",J639,0)</f>
        <v>0</v>
      </c>
      <c r="BH639" s="228">
        <f>IF(N639="sníž. přenesená",J639,0)</f>
        <v>0</v>
      </c>
      <c r="BI639" s="228">
        <f>IF(N639="nulová",J639,0)</f>
        <v>0</v>
      </c>
      <c r="BJ639" s="16" t="s">
        <v>148</v>
      </c>
      <c r="BK639" s="228">
        <f>ROUND(I639*H639,2)</f>
        <v>0</v>
      </c>
      <c r="BL639" s="16" t="s">
        <v>218</v>
      </c>
      <c r="BM639" s="227" t="s">
        <v>915</v>
      </c>
    </row>
    <row r="640" s="2" customFormat="1">
      <c r="A640" s="37"/>
      <c r="B640" s="38"/>
      <c r="C640" s="39"/>
      <c r="D640" s="229" t="s">
        <v>150</v>
      </c>
      <c r="E640" s="39"/>
      <c r="F640" s="230" t="s">
        <v>914</v>
      </c>
      <c r="G640" s="39"/>
      <c r="H640" s="39"/>
      <c r="I640" s="231"/>
      <c r="J640" s="39"/>
      <c r="K640" s="39"/>
      <c r="L640" s="43"/>
      <c r="M640" s="232"/>
      <c r="N640" s="233"/>
      <c r="O640" s="91"/>
      <c r="P640" s="91"/>
      <c r="Q640" s="91"/>
      <c r="R640" s="91"/>
      <c r="S640" s="91"/>
      <c r="T640" s="92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16" t="s">
        <v>150</v>
      </c>
      <c r="AU640" s="16" t="s">
        <v>147</v>
      </c>
    </row>
    <row r="641" s="13" customFormat="1">
      <c r="A641" s="13"/>
      <c r="B641" s="234"/>
      <c r="C641" s="235"/>
      <c r="D641" s="229" t="s">
        <v>151</v>
      </c>
      <c r="E641" s="236" t="s">
        <v>1</v>
      </c>
      <c r="F641" s="237" t="s">
        <v>140</v>
      </c>
      <c r="G641" s="235"/>
      <c r="H641" s="238">
        <v>3</v>
      </c>
      <c r="I641" s="239"/>
      <c r="J641" s="235"/>
      <c r="K641" s="235"/>
      <c r="L641" s="240"/>
      <c r="M641" s="241"/>
      <c r="N641" s="242"/>
      <c r="O641" s="242"/>
      <c r="P641" s="242"/>
      <c r="Q641" s="242"/>
      <c r="R641" s="242"/>
      <c r="S641" s="242"/>
      <c r="T641" s="24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4" t="s">
        <v>151</v>
      </c>
      <c r="AU641" s="244" t="s">
        <v>147</v>
      </c>
      <c r="AV641" s="13" t="s">
        <v>147</v>
      </c>
      <c r="AW641" s="13" t="s">
        <v>30</v>
      </c>
      <c r="AX641" s="13" t="s">
        <v>80</v>
      </c>
      <c r="AY641" s="244" t="s">
        <v>139</v>
      </c>
    </row>
    <row r="642" s="2" customFormat="1" ht="16.5" customHeight="1">
      <c r="A642" s="37"/>
      <c r="B642" s="38"/>
      <c r="C642" s="245" t="s">
        <v>916</v>
      </c>
      <c r="D642" s="245" t="s">
        <v>200</v>
      </c>
      <c r="E642" s="246" t="s">
        <v>917</v>
      </c>
      <c r="F642" s="247" t="s">
        <v>918</v>
      </c>
      <c r="G642" s="248" t="s">
        <v>145</v>
      </c>
      <c r="H642" s="249">
        <v>6</v>
      </c>
      <c r="I642" s="250"/>
      <c r="J642" s="251">
        <f>ROUND(I642*H642,2)</f>
        <v>0</v>
      </c>
      <c r="K642" s="252"/>
      <c r="L642" s="253"/>
      <c r="M642" s="254" t="s">
        <v>1</v>
      </c>
      <c r="N642" s="255" t="s">
        <v>41</v>
      </c>
      <c r="O642" s="91"/>
      <c r="P642" s="225">
        <f>O642*H642</f>
        <v>0</v>
      </c>
      <c r="Q642" s="225">
        <v>0.00017000000000000001</v>
      </c>
      <c r="R642" s="225">
        <f>Q642*H642</f>
        <v>0.0010200000000000001</v>
      </c>
      <c r="S642" s="225">
        <v>0</v>
      </c>
      <c r="T642" s="226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227" t="s">
        <v>292</v>
      </c>
      <c r="AT642" s="227" t="s">
        <v>200</v>
      </c>
      <c r="AU642" s="227" t="s">
        <v>147</v>
      </c>
      <c r="AY642" s="16" t="s">
        <v>139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6" t="s">
        <v>148</v>
      </c>
      <c r="BK642" s="228">
        <f>ROUND(I642*H642,2)</f>
        <v>0</v>
      </c>
      <c r="BL642" s="16" t="s">
        <v>218</v>
      </c>
      <c r="BM642" s="227" t="s">
        <v>919</v>
      </c>
    </row>
    <row r="643" s="2" customFormat="1">
      <c r="A643" s="37"/>
      <c r="B643" s="38"/>
      <c r="C643" s="39"/>
      <c r="D643" s="229" t="s">
        <v>150</v>
      </c>
      <c r="E643" s="39"/>
      <c r="F643" s="230" t="s">
        <v>918</v>
      </c>
      <c r="G643" s="39"/>
      <c r="H643" s="39"/>
      <c r="I643" s="231"/>
      <c r="J643" s="39"/>
      <c r="K643" s="39"/>
      <c r="L643" s="43"/>
      <c r="M643" s="232"/>
      <c r="N643" s="233"/>
      <c r="O643" s="91"/>
      <c r="P643" s="91"/>
      <c r="Q643" s="91"/>
      <c r="R643" s="91"/>
      <c r="S643" s="91"/>
      <c r="T643" s="92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T643" s="16" t="s">
        <v>150</v>
      </c>
      <c r="AU643" s="16" t="s">
        <v>147</v>
      </c>
    </row>
    <row r="644" s="13" customFormat="1">
      <c r="A644" s="13"/>
      <c r="B644" s="234"/>
      <c r="C644" s="235"/>
      <c r="D644" s="229" t="s">
        <v>151</v>
      </c>
      <c r="E644" s="236" t="s">
        <v>1</v>
      </c>
      <c r="F644" s="237" t="s">
        <v>164</v>
      </c>
      <c r="G644" s="235"/>
      <c r="H644" s="238">
        <v>6</v>
      </c>
      <c r="I644" s="239"/>
      <c r="J644" s="235"/>
      <c r="K644" s="235"/>
      <c r="L644" s="240"/>
      <c r="M644" s="241"/>
      <c r="N644" s="242"/>
      <c r="O644" s="242"/>
      <c r="P644" s="242"/>
      <c r="Q644" s="242"/>
      <c r="R644" s="242"/>
      <c r="S644" s="242"/>
      <c r="T644" s="24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4" t="s">
        <v>151</v>
      </c>
      <c r="AU644" s="244" t="s">
        <v>147</v>
      </c>
      <c r="AV644" s="13" t="s">
        <v>147</v>
      </c>
      <c r="AW644" s="13" t="s">
        <v>30</v>
      </c>
      <c r="AX644" s="13" t="s">
        <v>80</v>
      </c>
      <c r="AY644" s="244" t="s">
        <v>139</v>
      </c>
    </row>
    <row r="645" s="2" customFormat="1" ht="16.5" customHeight="1">
      <c r="A645" s="37"/>
      <c r="B645" s="38"/>
      <c r="C645" s="245" t="s">
        <v>920</v>
      </c>
      <c r="D645" s="245" t="s">
        <v>200</v>
      </c>
      <c r="E645" s="246" t="s">
        <v>921</v>
      </c>
      <c r="F645" s="247" t="s">
        <v>922</v>
      </c>
      <c r="G645" s="248" t="s">
        <v>145</v>
      </c>
      <c r="H645" s="249">
        <v>6</v>
      </c>
      <c r="I645" s="250"/>
      <c r="J645" s="251">
        <f>ROUND(I645*H645,2)</f>
        <v>0</v>
      </c>
      <c r="K645" s="252"/>
      <c r="L645" s="253"/>
      <c r="M645" s="254" t="s">
        <v>1</v>
      </c>
      <c r="N645" s="255" t="s">
        <v>41</v>
      </c>
      <c r="O645" s="91"/>
      <c r="P645" s="225">
        <f>O645*H645</f>
        <v>0</v>
      </c>
      <c r="Q645" s="225">
        <v>0.00010000000000000001</v>
      </c>
      <c r="R645" s="225">
        <f>Q645*H645</f>
        <v>0.00060000000000000006</v>
      </c>
      <c r="S645" s="225">
        <v>0</v>
      </c>
      <c r="T645" s="226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227" t="s">
        <v>292</v>
      </c>
      <c r="AT645" s="227" t="s">
        <v>200</v>
      </c>
      <c r="AU645" s="227" t="s">
        <v>147</v>
      </c>
      <c r="AY645" s="16" t="s">
        <v>139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6" t="s">
        <v>148</v>
      </c>
      <c r="BK645" s="228">
        <f>ROUND(I645*H645,2)</f>
        <v>0</v>
      </c>
      <c r="BL645" s="16" t="s">
        <v>218</v>
      </c>
      <c r="BM645" s="227" t="s">
        <v>923</v>
      </c>
    </row>
    <row r="646" s="2" customFormat="1">
      <c r="A646" s="37"/>
      <c r="B646" s="38"/>
      <c r="C646" s="39"/>
      <c r="D646" s="229" t="s">
        <v>150</v>
      </c>
      <c r="E646" s="39"/>
      <c r="F646" s="230" t="s">
        <v>922</v>
      </c>
      <c r="G646" s="39"/>
      <c r="H646" s="39"/>
      <c r="I646" s="231"/>
      <c r="J646" s="39"/>
      <c r="K646" s="39"/>
      <c r="L646" s="43"/>
      <c r="M646" s="232"/>
      <c r="N646" s="233"/>
      <c r="O646" s="91"/>
      <c r="P646" s="91"/>
      <c r="Q646" s="91"/>
      <c r="R646" s="91"/>
      <c r="S646" s="91"/>
      <c r="T646" s="92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16" t="s">
        <v>150</v>
      </c>
      <c r="AU646" s="16" t="s">
        <v>147</v>
      </c>
    </row>
    <row r="647" s="13" customFormat="1">
      <c r="A647" s="13"/>
      <c r="B647" s="234"/>
      <c r="C647" s="235"/>
      <c r="D647" s="229" t="s">
        <v>151</v>
      </c>
      <c r="E647" s="236" t="s">
        <v>1</v>
      </c>
      <c r="F647" s="237" t="s">
        <v>164</v>
      </c>
      <c r="G647" s="235"/>
      <c r="H647" s="238">
        <v>6</v>
      </c>
      <c r="I647" s="239"/>
      <c r="J647" s="235"/>
      <c r="K647" s="235"/>
      <c r="L647" s="240"/>
      <c r="M647" s="241"/>
      <c r="N647" s="242"/>
      <c r="O647" s="242"/>
      <c r="P647" s="242"/>
      <c r="Q647" s="242"/>
      <c r="R647" s="242"/>
      <c r="S647" s="242"/>
      <c r="T647" s="24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4" t="s">
        <v>151</v>
      </c>
      <c r="AU647" s="244" t="s">
        <v>147</v>
      </c>
      <c r="AV647" s="13" t="s">
        <v>147</v>
      </c>
      <c r="AW647" s="13" t="s">
        <v>30</v>
      </c>
      <c r="AX647" s="13" t="s">
        <v>80</v>
      </c>
      <c r="AY647" s="244" t="s">
        <v>139</v>
      </c>
    </row>
    <row r="648" s="2" customFormat="1" ht="49.05" customHeight="1">
      <c r="A648" s="37"/>
      <c r="B648" s="38"/>
      <c r="C648" s="215" t="s">
        <v>924</v>
      </c>
      <c r="D648" s="215" t="s">
        <v>142</v>
      </c>
      <c r="E648" s="216" t="s">
        <v>925</v>
      </c>
      <c r="F648" s="217" t="s">
        <v>926</v>
      </c>
      <c r="G648" s="218" t="s">
        <v>306</v>
      </c>
      <c r="H648" s="219">
        <v>0.01</v>
      </c>
      <c r="I648" s="220"/>
      <c r="J648" s="221">
        <f>ROUND(I648*H648,2)</f>
        <v>0</v>
      </c>
      <c r="K648" s="222"/>
      <c r="L648" s="43"/>
      <c r="M648" s="223" t="s">
        <v>1</v>
      </c>
      <c r="N648" s="224" t="s">
        <v>41</v>
      </c>
      <c r="O648" s="91"/>
      <c r="P648" s="225">
        <f>O648*H648</f>
        <v>0</v>
      </c>
      <c r="Q648" s="225">
        <v>0</v>
      </c>
      <c r="R648" s="225">
        <f>Q648*H648</f>
        <v>0</v>
      </c>
      <c r="S648" s="225">
        <v>0</v>
      </c>
      <c r="T648" s="226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227" t="s">
        <v>218</v>
      </c>
      <c r="AT648" s="227" t="s">
        <v>142</v>
      </c>
      <c r="AU648" s="227" t="s">
        <v>147</v>
      </c>
      <c r="AY648" s="16" t="s">
        <v>139</v>
      </c>
      <c r="BE648" s="228">
        <f>IF(N648="základní",J648,0)</f>
        <v>0</v>
      </c>
      <c r="BF648" s="228">
        <f>IF(N648="snížená",J648,0)</f>
        <v>0</v>
      </c>
      <c r="BG648" s="228">
        <f>IF(N648="zákl. přenesená",J648,0)</f>
        <v>0</v>
      </c>
      <c r="BH648" s="228">
        <f>IF(N648="sníž. přenesená",J648,0)</f>
        <v>0</v>
      </c>
      <c r="BI648" s="228">
        <f>IF(N648="nulová",J648,0)</f>
        <v>0</v>
      </c>
      <c r="BJ648" s="16" t="s">
        <v>148</v>
      </c>
      <c r="BK648" s="228">
        <f>ROUND(I648*H648,2)</f>
        <v>0</v>
      </c>
      <c r="BL648" s="16" t="s">
        <v>218</v>
      </c>
      <c r="BM648" s="227" t="s">
        <v>927</v>
      </c>
    </row>
    <row r="649" s="2" customFormat="1">
      <c r="A649" s="37"/>
      <c r="B649" s="38"/>
      <c r="C649" s="39"/>
      <c r="D649" s="229" t="s">
        <v>150</v>
      </c>
      <c r="E649" s="39"/>
      <c r="F649" s="230" t="s">
        <v>926</v>
      </c>
      <c r="G649" s="39"/>
      <c r="H649" s="39"/>
      <c r="I649" s="231"/>
      <c r="J649" s="39"/>
      <c r="K649" s="39"/>
      <c r="L649" s="43"/>
      <c r="M649" s="232"/>
      <c r="N649" s="233"/>
      <c r="O649" s="91"/>
      <c r="P649" s="91"/>
      <c r="Q649" s="91"/>
      <c r="R649" s="91"/>
      <c r="S649" s="91"/>
      <c r="T649" s="92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T649" s="16" t="s">
        <v>150</v>
      </c>
      <c r="AU649" s="16" t="s">
        <v>147</v>
      </c>
    </row>
    <row r="650" s="12" customFormat="1" ht="22.8" customHeight="1">
      <c r="A650" s="12"/>
      <c r="B650" s="199"/>
      <c r="C650" s="200"/>
      <c r="D650" s="201" t="s">
        <v>72</v>
      </c>
      <c r="E650" s="213" t="s">
        <v>928</v>
      </c>
      <c r="F650" s="213" t="s">
        <v>929</v>
      </c>
      <c r="G650" s="200"/>
      <c r="H650" s="200"/>
      <c r="I650" s="203"/>
      <c r="J650" s="214">
        <f>BK650</f>
        <v>0</v>
      </c>
      <c r="K650" s="200"/>
      <c r="L650" s="205"/>
      <c r="M650" s="206"/>
      <c r="N650" s="207"/>
      <c r="O650" s="207"/>
      <c r="P650" s="208">
        <f>SUM(P651:P660)</f>
        <v>0</v>
      </c>
      <c r="Q650" s="207"/>
      <c r="R650" s="208">
        <f>SUM(R651:R660)</f>
        <v>0.60681719999999995</v>
      </c>
      <c r="S650" s="207"/>
      <c r="T650" s="209">
        <f>SUM(T651:T660)</f>
        <v>0.86192239999999998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10" t="s">
        <v>147</v>
      </c>
      <c r="AT650" s="211" t="s">
        <v>72</v>
      </c>
      <c r="AU650" s="211" t="s">
        <v>80</v>
      </c>
      <c r="AY650" s="210" t="s">
        <v>139</v>
      </c>
      <c r="BK650" s="212">
        <f>SUM(BK651:BK660)</f>
        <v>0</v>
      </c>
    </row>
    <row r="651" s="2" customFormat="1" ht="44.25" customHeight="1">
      <c r="A651" s="37"/>
      <c r="B651" s="38"/>
      <c r="C651" s="215" t="s">
        <v>930</v>
      </c>
      <c r="D651" s="215" t="s">
        <v>142</v>
      </c>
      <c r="E651" s="216" t="s">
        <v>931</v>
      </c>
      <c r="F651" s="217" t="s">
        <v>932</v>
      </c>
      <c r="G651" s="218" t="s">
        <v>161</v>
      </c>
      <c r="H651" s="219">
        <v>75.579999999999998</v>
      </c>
      <c r="I651" s="220"/>
      <c r="J651" s="221">
        <f>ROUND(I651*H651,2)</f>
        <v>0</v>
      </c>
      <c r="K651" s="222"/>
      <c r="L651" s="43"/>
      <c r="M651" s="223" t="s">
        <v>1</v>
      </c>
      <c r="N651" s="224" t="s">
        <v>41</v>
      </c>
      <c r="O651" s="91"/>
      <c r="P651" s="225">
        <f>O651*H651</f>
        <v>0</v>
      </c>
      <c r="Q651" s="225">
        <v>0.0078399999999999997</v>
      </c>
      <c r="R651" s="225">
        <f>Q651*H651</f>
        <v>0.59254719999999994</v>
      </c>
      <c r="S651" s="225">
        <v>0</v>
      </c>
      <c r="T651" s="226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227" t="s">
        <v>218</v>
      </c>
      <c r="AT651" s="227" t="s">
        <v>142</v>
      </c>
      <c r="AU651" s="227" t="s">
        <v>147</v>
      </c>
      <c r="AY651" s="16" t="s">
        <v>139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6" t="s">
        <v>148</v>
      </c>
      <c r="BK651" s="228">
        <f>ROUND(I651*H651,2)</f>
        <v>0</v>
      </c>
      <c r="BL651" s="16" t="s">
        <v>218</v>
      </c>
      <c r="BM651" s="227" t="s">
        <v>933</v>
      </c>
    </row>
    <row r="652" s="2" customFormat="1">
      <c r="A652" s="37"/>
      <c r="B652" s="38"/>
      <c r="C652" s="39"/>
      <c r="D652" s="229" t="s">
        <v>150</v>
      </c>
      <c r="E652" s="39"/>
      <c r="F652" s="230" t="s">
        <v>932</v>
      </c>
      <c r="G652" s="39"/>
      <c r="H652" s="39"/>
      <c r="I652" s="231"/>
      <c r="J652" s="39"/>
      <c r="K652" s="39"/>
      <c r="L652" s="43"/>
      <c r="M652" s="232"/>
      <c r="N652" s="233"/>
      <c r="O652" s="91"/>
      <c r="P652" s="91"/>
      <c r="Q652" s="91"/>
      <c r="R652" s="91"/>
      <c r="S652" s="91"/>
      <c r="T652" s="92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T652" s="16" t="s">
        <v>150</v>
      </c>
      <c r="AU652" s="16" t="s">
        <v>147</v>
      </c>
    </row>
    <row r="653" s="13" customFormat="1">
      <c r="A653" s="13"/>
      <c r="B653" s="234"/>
      <c r="C653" s="235"/>
      <c r="D653" s="229" t="s">
        <v>151</v>
      </c>
      <c r="E653" s="236" t="s">
        <v>1</v>
      </c>
      <c r="F653" s="237" t="s">
        <v>934</v>
      </c>
      <c r="G653" s="235"/>
      <c r="H653" s="238">
        <v>75.579999999999998</v>
      </c>
      <c r="I653" s="239"/>
      <c r="J653" s="235"/>
      <c r="K653" s="235"/>
      <c r="L653" s="240"/>
      <c r="M653" s="241"/>
      <c r="N653" s="242"/>
      <c r="O653" s="242"/>
      <c r="P653" s="242"/>
      <c r="Q653" s="242"/>
      <c r="R653" s="242"/>
      <c r="S653" s="242"/>
      <c r="T653" s="24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4" t="s">
        <v>151</v>
      </c>
      <c r="AU653" s="244" t="s">
        <v>147</v>
      </c>
      <c r="AV653" s="13" t="s">
        <v>147</v>
      </c>
      <c r="AW653" s="13" t="s">
        <v>30</v>
      </c>
      <c r="AX653" s="13" t="s">
        <v>80</v>
      </c>
      <c r="AY653" s="244" t="s">
        <v>139</v>
      </c>
    </row>
    <row r="654" s="2" customFormat="1" ht="37.8" customHeight="1">
      <c r="A654" s="37"/>
      <c r="B654" s="38"/>
      <c r="C654" s="215" t="s">
        <v>935</v>
      </c>
      <c r="D654" s="215" t="s">
        <v>142</v>
      </c>
      <c r="E654" s="216" t="s">
        <v>936</v>
      </c>
      <c r="F654" s="217" t="s">
        <v>937</v>
      </c>
      <c r="G654" s="218" t="s">
        <v>161</v>
      </c>
      <c r="H654" s="219">
        <v>54.759999999999998</v>
      </c>
      <c r="I654" s="220"/>
      <c r="J654" s="221">
        <f>ROUND(I654*H654,2)</f>
        <v>0</v>
      </c>
      <c r="K654" s="222"/>
      <c r="L654" s="43"/>
      <c r="M654" s="223" t="s">
        <v>1</v>
      </c>
      <c r="N654" s="224" t="s">
        <v>41</v>
      </c>
      <c r="O654" s="91"/>
      <c r="P654" s="225">
        <f>O654*H654</f>
        <v>0</v>
      </c>
      <c r="Q654" s="225">
        <v>0</v>
      </c>
      <c r="R654" s="225">
        <f>Q654*H654</f>
        <v>0</v>
      </c>
      <c r="S654" s="225">
        <v>0.015740000000000001</v>
      </c>
      <c r="T654" s="226">
        <f>S654*H654</f>
        <v>0.86192239999999998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227" t="s">
        <v>218</v>
      </c>
      <c r="AT654" s="227" t="s">
        <v>142</v>
      </c>
      <c r="AU654" s="227" t="s">
        <v>147</v>
      </c>
      <c r="AY654" s="16" t="s">
        <v>139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6" t="s">
        <v>148</v>
      </c>
      <c r="BK654" s="228">
        <f>ROUND(I654*H654,2)</f>
        <v>0</v>
      </c>
      <c r="BL654" s="16" t="s">
        <v>218</v>
      </c>
      <c r="BM654" s="227" t="s">
        <v>938</v>
      </c>
    </row>
    <row r="655" s="2" customFormat="1">
      <c r="A655" s="37"/>
      <c r="B655" s="38"/>
      <c r="C655" s="39"/>
      <c r="D655" s="229" t="s">
        <v>150</v>
      </c>
      <c r="E655" s="39"/>
      <c r="F655" s="230" t="s">
        <v>937</v>
      </c>
      <c r="G655" s="39"/>
      <c r="H655" s="39"/>
      <c r="I655" s="231"/>
      <c r="J655" s="39"/>
      <c r="K655" s="39"/>
      <c r="L655" s="43"/>
      <c r="M655" s="232"/>
      <c r="N655" s="233"/>
      <c r="O655" s="91"/>
      <c r="P655" s="91"/>
      <c r="Q655" s="91"/>
      <c r="R655" s="91"/>
      <c r="S655" s="91"/>
      <c r="T655" s="92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T655" s="16" t="s">
        <v>150</v>
      </c>
      <c r="AU655" s="16" t="s">
        <v>147</v>
      </c>
    </row>
    <row r="656" s="13" customFormat="1">
      <c r="A656" s="13"/>
      <c r="B656" s="234"/>
      <c r="C656" s="235"/>
      <c r="D656" s="229" t="s">
        <v>151</v>
      </c>
      <c r="E656" s="236" t="s">
        <v>1</v>
      </c>
      <c r="F656" s="237" t="s">
        <v>939</v>
      </c>
      <c r="G656" s="235"/>
      <c r="H656" s="238">
        <v>54.759999999999998</v>
      </c>
      <c r="I656" s="239"/>
      <c r="J656" s="235"/>
      <c r="K656" s="235"/>
      <c r="L656" s="240"/>
      <c r="M656" s="241"/>
      <c r="N656" s="242"/>
      <c r="O656" s="242"/>
      <c r="P656" s="242"/>
      <c r="Q656" s="242"/>
      <c r="R656" s="242"/>
      <c r="S656" s="242"/>
      <c r="T656" s="24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4" t="s">
        <v>151</v>
      </c>
      <c r="AU656" s="244" t="s">
        <v>147</v>
      </c>
      <c r="AV656" s="13" t="s">
        <v>147</v>
      </c>
      <c r="AW656" s="13" t="s">
        <v>30</v>
      </c>
      <c r="AX656" s="13" t="s">
        <v>80</v>
      </c>
      <c r="AY656" s="244" t="s">
        <v>139</v>
      </c>
    </row>
    <row r="657" s="2" customFormat="1" ht="24.15" customHeight="1">
      <c r="A657" s="37"/>
      <c r="B657" s="38"/>
      <c r="C657" s="215" t="s">
        <v>940</v>
      </c>
      <c r="D657" s="215" t="s">
        <v>142</v>
      </c>
      <c r="E657" s="216" t="s">
        <v>941</v>
      </c>
      <c r="F657" s="217" t="s">
        <v>942</v>
      </c>
      <c r="G657" s="218" t="s">
        <v>161</v>
      </c>
      <c r="H657" s="219">
        <v>71.349999999999994</v>
      </c>
      <c r="I657" s="220"/>
      <c r="J657" s="221">
        <f>ROUND(I657*H657,2)</f>
        <v>0</v>
      </c>
      <c r="K657" s="222"/>
      <c r="L657" s="43"/>
      <c r="M657" s="223" t="s">
        <v>1</v>
      </c>
      <c r="N657" s="224" t="s">
        <v>41</v>
      </c>
      <c r="O657" s="91"/>
      <c r="P657" s="225">
        <f>O657*H657</f>
        <v>0</v>
      </c>
      <c r="Q657" s="225">
        <v>0.00020000000000000001</v>
      </c>
      <c r="R657" s="225">
        <f>Q657*H657</f>
        <v>0.01427</v>
      </c>
      <c r="S657" s="225">
        <v>0</v>
      </c>
      <c r="T657" s="226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227" t="s">
        <v>218</v>
      </c>
      <c r="AT657" s="227" t="s">
        <v>142</v>
      </c>
      <c r="AU657" s="227" t="s">
        <v>147</v>
      </c>
      <c r="AY657" s="16" t="s">
        <v>139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6" t="s">
        <v>148</v>
      </c>
      <c r="BK657" s="228">
        <f>ROUND(I657*H657,2)</f>
        <v>0</v>
      </c>
      <c r="BL657" s="16" t="s">
        <v>218</v>
      </c>
      <c r="BM657" s="227" t="s">
        <v>943</v>
      </c>
    </row>
    <row r="658" s="2" customFormat="1">
      <c r="A658" s="37"/>
      <c r="B658" s="38"/>
      <c r="C658" s="39"/>
      <c r="D658" s="229" t="s">
        <v>150</v>
      </c>
      <c r="E658" s="39"/>
      <c r="F658" s="230" t="s">
        <v>942</v>
      </c>
      <c r="G658" s="39"/>
      <c r="H658" s="39"/>
      <c r="I658" s="231"/>
      <c r="J658" s="39"/>
      <c r="K658" s="39"/>
      <c r="L658" s="43"/>
      <c r="M658" s="232"/>
      <c r="N658" s="233"/>
      <c r="O658" s="91"/>
      <c r="P658" s="91"/>
      <c r="Q658" s="91"/>
      <c r="R658" s="91"/>
      <c r="S658" s="91"/>
      <c r="T658" s="92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T658" s="16" t="s">
        <v>150</v>
      </c>
      <c r="AU658" s="16" t="s">
        <v>147</v>
      </c>
    </row>
    <row r="659" s="2" customFormat="1" ht="49.05" customHeight="1">
      <c r="A659" s="37"/>
      <c r="B659" s="38"/>
      <c r="C659" s="215" t="s">
        <v>944</v>
      </c>
      <c r="D659" s="215" t="s">
        <v>142</v>
      </c>
      <c r="E659" s="216" t="s">
        <v>945</v>
      </c>
      <c r="F659" s="217" t="s">
        <v>946</v>
      </c>
      <c r="G659" s="218" t="s">
        <v>306</v>
      </c>
      <c r="H659" s="219">
        <v>0.60699999999999998</v>
      </c>
      <c r="I659" s="220"/>
      <c r="J659" s="221">
        <f>ROUND(I659*H659,2)</f>
        <v>0</v>
      </c>
      <c r="K659" s="222"/>
      <c r="L659" s="43"/>
      <c r="M659" s="223" t="s">
        <v>1</v>
      </c>
      <c r="N659" s="224" t="s">
        <v>41</v>
      </c>
      <c r="O659" s="91"/>
      <c r="P659" s="225">
        <f>O659*H659</f>
        <v>0</v>
      </c>
      <c r="Q659" s="225">
        <v>0</v>
      </c>
      <c r="R659" s="225">
        <f>Q659*H659</f>
        <v>0</v>
      </c>
      <c r="S659" s="225">
        <v>0</v>
      </c>
      <c r="T659" s="226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227" t="s">
        <v>218</v>
      </c>
      <c r="AT659" s="227" t="s">
        <v>142</v>
      </c>
      <c r="AU659" s="227" t="s">
        <v>147</v>
      </c>
      <c r="AY659" s="16" t="s">
        <v>139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16" t="s">
        <v>148</v>
      </c>
      <c r="BK659" s="228">
        <f>ROUND(I659*H659,2)</f>
        <v>0</v>
      </c>
      <c r="BL659" s="16" t="s">
        <v>218</v>
      </c>
      <c r="BM659" s="227" t="s">
        <v>947</v>
      </c>
    </row>
    <row r="660" s="2" customFormat="1">
      <c r="A660" s="37"/>
      <c r="B660" s="38"/>
      <c r="C660" s="39"/>
      <c r="D660" s="229" t="s">
        <v>150</v>
      </c>
      <c r="E660" s="39"/>
      <c r="F660" s="230" t="s">
        <v>946</v>
      </c>
      <c r="G660" s="39"/>
      <c r="H660" s="39"/>
      <c r="I660" s="231"/>
      <c r="J660" s="39"/>
      <c r="K660" s="39"/>
      <c r="L660" s="43"/>
      <c r="M660" s="232"/>
      <c r="N660" s="233"/>
      <c r="O660" s="91"/>
      <c r="P660" s="91"/>
      <c r="Q660" s="91"/>
      <c r="R660" s="91"/>
      <c r="S660" s="91"/>
      <c r="T660" s="92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T660" s="16" t="s">
        <v>150</v>
      </c>
      <c r="AU660" s="16" t="s">
        <v>147</v>
      </c>
    </row>
    <row r="661" s="12" customFormat="1" ht="22.8" customHeight="1">
      <c r="A661" s="12"/>
      <c r="B661" s="199"/>
      <c r="C661" s="200"/>
      <c r="D661" s="201" t="s">
        <v>72</v>
      </c>
      <c r="E661" s="213" t="s">
        <v>948</v>
      </c>
      <c r="F661" s="213" t="s">
        <v>949</v>
      </c>
      <c r="G661" s="200"/>
      <c r="H661" s="200"/>
      <c r="I661" s="203"/>
      <c r="J661" s="214">
        <f>BK661</f>
        <v>0</v>
      </c>
      <c r="K661" s="200"/>
      <c r="L661" s="205"/>
      <c r="M661" s="206"/>
      <c r="N661" s="207"/>
      <c r="O661" s="207"/>
      <c r="P661" s="208">
        <f>SUM(P662:P686)</f>
        <v>0</v>
      </c>
      <c r="Q661" s="207"/>
      <c r="R661" s="208">
        <f>SUM(R662:R686)</f>
        <v>1.7009443799999999</v>
      </c>
      <c r="S661" s="207"/>
      <c r="T661" s="209">
        <f>SUM(T662:T686)</f>
        <v>1.4329971000000001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210" t="s">
        <v>147</v>
      </c>
      <c r="AT661" s="211" t="s">
        <v>72</v>
      </c>
      <c r="AU661" s="211" t="s">
        <v>80</v>
      </c>
      <c r="AY661" s="210" t="s">
        <v>139</v>
      </c>
      <c r="BK661" s="212">
        <f>SUM(BK662:BK686)</f>
        <v>0</v>
      </c>
    </row>
    <row r="662" s="2" customFormat="1" ht="62.7" customHeight="1">
      <c r="A662" s="37"/>
      <c r="B662" s="38"/>
      <c r="C662" s="215" t="s">
        <v>950</v>
      </c>
      <c r="D662" s="215" t="s">
        <v>142</v>
      </c>
      <c r="E662" s="216" t="s">
        <v>951</v>
      </c>
      <c r="F662" s="217" t="s">
        <v>952</v>
      </c>
      <c r="G662" s="218" t="s">
        <v>161</v>
      </c>
      <c r="H662" s="219">
        <v>10.24</v>
      </c>
      <c r="I662" s="220"/>
      <c r="J662" s="221">
        <f>ROUND(I662*H662,2)</f>
        <v>0</v>
      </c>
      <c r="K662" s="222"/>
      <c r="L662" s="43"/>
      <c r="M662" s="223" t="s">
        <v>1</v>
      </c>
      <c r="N662" s="224" t="s">
        <v>41</v>
      </c>
      <c r="O662" s="91"/>
      <c r="P662" s="225">
        <f>O662*H662</f>
        <v>0</v>
      </c>
      <c r="Q662" s="225">
        <v>0.02614</v>
      </c>
      <c r="R662" s="225">
        <f>Q662*H662</f>
        <v>0.26767360000000001</v>
      </c>
      <c r="S662" s="225">
        <v>0</v>
      </c>
      <c r="T662" s="226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227" t="s">
        <v>146</v>
      </c>
      <c r="AT662" s="227" t="s">
        <v>142</v>
      </c>
      <c r="AU662" s="227" t="s">
        <v>147</v>
      </c>
      <c r="AY662" s="16" t="s">
        <v>139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6" t="s">
        <v>148</v>
      </c>
      <c r="BK662" s="228">
        <f>ROUND(I662*H662,2)</f>
        <v>0</v>
      </c>
      <c r="BL662" s="16" t="s">
        <v>146</v>
      </c>
      <c r="BM662" s="227" t="s">
        <v>953</v>
      </c>
    </row>
    <row r="663" s="2" customFormat="1">
      <c r="A663" s="37"/>
      <c r="B663" s="38"/>
      <c r="C663" s="39"/>
      <c r="D663" s="229" t="s">
        <v>150</v>
      </c>
      <c r="E663" s="39"/>
      <c r="F663" s="230" t="s">
        <v>952</v>
      </c>
      <c r="G663" s="39"/>
      <c r="H663" s="39"/>
      <c r="I663" s="231"/>
      <c r="J663" s="39"/>
      <c r="K663" s="39"/>
      <c r="L663" s="43"/>
      <c r="M663" s="232"/>
      <c r="N663" s="233"/>
      <c r="O663" s="91"/>
      <c r="P663" s="91"/>
      <c r="Q663" s="91"/>
      <c r="R663" s="91"/>
      <c r="S663" s="91"/>
      <c r="T663" s="92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T663" s="16" t="s">
        <v>150</v>
      </c>
      <c r="AU663" s="16" t="s">
        <v>147</v>
      </c>
    </row>
    <row r="664" s="13" customFormat="1">
      <c r="A664" s="13"/>
      <c r="B664" s="234"/>
      <c r="C664" s="235"/>
      <c r="D664" s="229" t="s">
        <v>151</v>
      </c>
      <c r="E664" s="236" t="s">
        <v>1</v>
      </c>
      <c r="F664" s="237" t="s">
        <v>954</v>
      </c>
      <c r="G664" s="235"/>
      <c r="H664" s="238">
        <v>10.24</v>
      </c>
      <c r="I664" s="239"/>
      <c r="J664" s="235"/>
      <c r="K664" s="235"/>
      <c r="L664" s="240"/>
      <c r="M664" s="241"/>
      <c r="N664" s="242"/>
      <c r="O664" s="242"/>
      <c r="P664" s="242"/>
      <c r="Q664" s="242"/>
      <c r="R664" s="242"/>
      <c r="S664" s="242"/>
      <c r="T664" s="24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4" t="s">
        <v>151</v>
      </c>
      <c r="AU664" s="244" t="s">
        <v>147</v>
      </c>
      <c r="AV664" s="13" t="s">
        <v>147</v>
      </c>
      <c r="AW664" s="13" t="s">
        <v>30</v>
      </c>
      <c r="AX664" s="13" t="s">
        <v>80</v>
      </c>
      <c r="AY664" s="244" t="s">
        <v>139</v>
      </c>
    </row>
    <row r="665" s="2" customFormat="1" ht="49.05" customHeight="1">
      <c r="A665" s="37"/>
      <c r="B665" s="38"/>
      <c r="C665" s="215" t="s">
        <v>955</v>
      </c>
      <c r="D665" s="215" t="s">
        <v>142</v>
      </c>
      <c r="E665" s="216" t="s">
        <v>956</v>
      </c>
      <c r="F665" s="217" t="s">
        <v>957</v>
      </c>
      <c r="G665" s="218" t="s">
        <v>161</v>
      </c>
      <c r="H665" s="219">
        <v>75.084999999999994</v>
      </c>
      <c r="I665" s="220"/>
      <c r="J665" s="221">
        <f>ROUND(I665*H665,2)</f>
        <v>0</v>
      </c>
      <c r="K665" s="222"/>
      <c r="L665" s="43"/>
      <c r="M665" s="223" t="s">
        <v>1</v>
      </c>
      <c r="N665" s="224" t="s">
        <v>41</v>
      </c>
      <c r="O665" s="91"/>
      <c r="P665" s="225">
        <f>O665*H665</f>
        <v>0</v>
      </c>
      <c r="Q665" s="225">
        <v>0.012200000000000001</v>
      </c>
      <c r="R665" s="225">
        <f>Q665*H665</f>
        <v>0.91603699999999999</v>
      </c>
      <c r="S665" s="225">
        <v>0</v>
      </c>
      <c r="T665" s="226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227" t="s">
        <v>218</v>
      </c>
      <c r="AT665" s="227" t="s">
        <v>142</v>
      </c>
      <c r="AU665" s="227" t="s">
        <v>147</v>
      </c>
      <c r="AY665" s="16" t="s">
        <v>139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16" t="s">
        <v>148</v>
      </c>
      <c r="BK665" s="228">
        <f>ROUND(I665*H665,2)</f>
        <v>0</v>
      </c>
      <c r="BL665" s="16" t="s">
        <v>218</v>
      </c>
      <c r="BM665" s="227" t="s">
        <v>958</v>
      </c>
    </row>
    <row r="666" s="2" customFormat="1">
      <c r="A666" s="37"/>
      <c r="B666" s="38"/>
      <c r="C666" s="39"/>
      <c r="D666" s="229" t="s">
        <v>150</v>
      </c>
      <c r="E666" s="39"/>
      <c r="F666" s="230" t="s">
        <v>957</v>
      </c>
      <c r="G666" s="39"/>
      <c r="H666" s="39"/>
      <c r="I666" s="231"/>
      <c r="J666" s="39"/>
      <c r="K666" s="39"/>
      <c r="L666" s="43"/>
      <c r="M666" s="232"/>
      <c r="N666" s="233"/>
      <c r="O666" s="91"/>
      <c r="P666" s="91"/>
      <c r="Q666" s="91"/>
      <c r="R666" s="91"/>
      <c r="S666" s="91"/>
      <c r="T666" s="92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T666" s="16" t="s">
        <v>150</v>
      </c>
      <c r="AU666" s="16" t="s">
        <v>147</v>
      </c>
    </row>
    <row r="667" s="13" customFormat="1">
      <c r="A667" s="13"/>
      <c r="B667" s="234"/>
      <c r="C667" s="235"/>
      <c r="D667" s="229" t="s">
        <v>151</v>
      </c>
      <c r="E667" s="236" t="s">
        <v>1</v>
      </c>
      <c r="F667" s="237" t="s">
        <v>959</v>
      </c>
      <c r="G667" s="235"/>
      <c r="H667" s="238">
        <v>75.084999999999994</v>
      </c>
      <c r="I667" s="239"/>
      <c r="J667" s="235"/>
      <c r="K667" s="235"/>
      <c r="L667" s="240"/>
      <c r="M667" s="241"/>
      <c r="N667" s="242"/>
      <c r="O667" s="242"/>
      <c r="P667" s="242"/>
      <c r="Q667" s="242"/>
      <c r="R667" s="242"/>
      <c r="S667" s="242"/>
      <c r="T667" s="24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4" t="s">
        <v>151</v>
      </c>
      <c r="AU667" s="244" t="s">
        <v>147</v>
      </c>
      <c r="AV667" s="13" t="s">
        <v>147</v>
      </c>
      <c r="AW667" s="13" t="s">
        <v>30</v>
      </c>
      <c r="AX667" s="13" t="s">
        <v>80</v>
      </c>
      <c r="AY667" s="244" t="s">
        <v>139</v>
      </c>
    </row>
    <row r="668" s="2" customFormat="1" ht="49.05" customHeight="1">
      <c r="A668" s="37"/>
      <c r="B668" s="38"/>
      <c r="C668" s="215" t="s">
        <v>960</v>
      </c>
      <c r="D668" s="215" t="s">
        <v>142</v>
      </c>
      <c r="E668" s="216" t="s">
        <v>961</v>
      </c>
      <c r="F668" s="217" t="s">
        <v>962</v>
      </c>
      <c r="G668" s="218" t="s">
        <v>161</v>
      </c>
      <c r="H668" s="219">
        <v>5.1799999999999997</v>
      </c>
      <c r="I668" s="220"/>
      <c r="J668" s="221">
        <f>ROUND(I668*H668,2)</f>
        <v>0</v>
      </c>
      <c r="K668" s="222"/>
      <c r="L668" s="43"/>
      <c r="M668" s="223" t="s">
        <v>1</v>
      </c>
      <c r="N668" s="224" t="s">
        <v>41</v>
      </c>
      <c r="O668" s="91"/>
      <c r="P668" s="225">
        <f>O668*H668</f>
        <v>0</v>
      </c>
      <c r="Q668" s="225">
        <v>0.012590000000000001</v>
      </c>
      <c r="R668" s="225">
        <f>Q668*H668</f>
        <v>0.065216200000000002</v>
      </c>
      <c r="S668" s="225">
        <v>0</v>
      </c>
      <c r="T668" s="226">
        <f>S668*H668</f>
        <v>0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227" t="s">
        <v>218</v>
      </c>
      <c r="AT668" s="227" t="s">
        <v>142</v>
      </c>
      <c r="AU668" s="227" t="s">
        <v>147</v>
      </c>
      <c r="AY668" s="16" t="s">
        <v>139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6" t="s">
        <v>148</v>
      </c>
      <c r="BK668" s="228">
        <f>ROUND(I668*H668,2)</f>
        <v>0</v>
      </c>
      <c r="BL668" s="16" t="s">
        <v>218</v>
      </c>
      <c r="BM668" s="227" t="s">
        <v>963</v>
      </c>
    </row>
    <row r="669" s="2" customFormat="1">
      <c r="A669" s="37"/>
      <c r="B669" s="38"/>
      <c r="C669" s="39"/>
      <c r="D669" s="229" t="s">
        <v>150</v>
      </c>
      <c r="E669" s="39"/>
      <c r="F669" s="230" t="s">
        <v>962</v>
      </c>
      <c r="G669" s="39"/>
      <c r="H669" s="39"/>
      <c r="I669" s="231"/>
      <c r="J669" s="39"/>
      <c r="K669" s="39"/>
      <c r="L669" s="43"/>
      <c r="M669" s="232"/>
      <c r="N669" s="233"/>
      <c r="O669" s="91"/>
      <c r="P669" s="91"/>
      <c r="Q669" s="91"/>
      <c r="R669" s="91"/>
      <c r="S669" s="91"/>
      <c r="T669" s="92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T669" s="16" t="s">
        <v>150</v>
      </c>
      <c r="AU669" s="16" t="s">
        <v>147</v>
      </c>
    </row>
    <row r="670" s="13" customFormat="1">
      <c r="A670" s="13"/>
      <c r="B670" s="234"/>
      <c r="C670" s="235"/>
      <c r="D670" s="229" t="s">
        <v>151</v>
      </c>
      <c r="E670" s="236" t="s">
        <v>1</v>
      </c>
      <c r="F670" s="237" t="s">
        <v>964</v>
      </c>
      <c r="G670" s="235"/>
      <c r="H670" s="238">
        <v>5.1799999999999997</v>
      </c>
      <c r="I670" s="239"/>
      <c r="J670" s="235"/>
      <c r="K670" s="235"/>
      <c r="L670" s="240"/>
      <c r="M670" s="241"/>
      <c r="N670" s="242"/>
      <c r="O670" s="242"/>
      <c r="P670" s="242"/>
      <c r="Q670" s="242"/>
      <c r="R670" s="242"/>
      <c r="S670" s="242"/>
      <c r="T670" s="24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4" t="s">
        <v>151</v>
      </c>
      <c r="AU670" s="244" t="s">
        <v>147</v>
      </c>
      <c r="AV670" s="13" t="s">
        <v>147</v>
      </c>
      <c r="AW670" s="13" t="s">
        <v>30</v>
      </c>
      <c r="AX670" s="13" t="s">
        <v>80</v>
      </c>
      <c r="AY670" s="244" t="s">
        <v>139</v>
      </c>
    </row>
    <row r="671" s="2" customFormat="1" ht="44.25" customHeight="1">
      <c r="A671" s="37"/>
      <c r="B671" s="38"/>
      <c r="C671" s="215" t="s">
        <v>965</v>
      </c>
      <c r="D671" s="215" t="s">
        <v>142</v>
      </c>
      <c r="E671" s="216" t="s">
        <v>966</v>
      </c>
      <c r="F671" s="217" t="s">
        <v>967</v>
      </c>
      <c r="G671" s="218" t="s">
        <v>161</v>
      </c>
      <c r="H671" s="219">
        <v>80.265000000000001</v>
      </c>
      <c r="I671" s="220"/>
      <c r="J671" s="221">
        <f>ROUND(I671*H671,2)</f>
        <v>0</v>
      </c>
      <c r="K671" s="222"/>
      <c r="L671" s="43"/>
      <c r="M671" s="223" t="s">
        <v>1</v>
      </c>
      <c r="N671" s="224" t="s">
        <v>41</v>
      </c>
      <c r="O671" s="91"/>
      <c r="P671" s="225">
        <f>O671*H671</f>
        <v>0</v>
      </c>
      <c r="Q671" s="225">
        <v>0</v>
      </c>
      <c r="R671" s="225">
        <f>Q671*H671</f>
        <v>0</v>
      </c>
      <c r="S671" s="225">
        <v>0</v>
      </c>
      <c r="T671" s="226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227" t="s">
        <v>218</v>
      </c>
      <c r="AT671" s="227" t="s">
        <v>142</v>
      </c>
      <c r="AU671" s="227" t="s">
        <v>147</v>
      </c>
      <c r="AY671" s="16" t="s">
        <v>139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6" t="s">
        <v>148</v>
      </c>
      <c r="BK671" s="228">
        <f>ROUND(I671*H671,2)</f>
        <v>0</v>
      </c>
      <c r="BL671" s="16" t="s">
        <v>218</v>
      </c>
      <c r="BM671" s="227" t="s">
        <v>968</v>
      </c>
    </row>
    <row r="672" s="2" customFormat="1">
      <c r="A672" s="37"/>
      <c r="B672" s="38"/>
      <c r="C672" s="39"/>
      <c r="D672" s="229" t="s">
        <v>150</v>
      </c>
      <c r="E672" s="39"/>
      <c r="F672" s="230" t="s">
        <v>967</v>
      </c>
      <c r="G672" s="39"/>
      <c r="H672" s="39"/>
      <c r="I672" s="231"/>
      <c r="J672" s="39"/>
      <c r="K672" s="39"/>
      <c r="L672" s="43"/>
      <c r="M672" s="232"/>
      <c r="N672" s="233"/>
      <c r="O672" s="91"/>
      <c r="P672" s="91"/>
      <c r="Q672" s="91"/>
      <c r="R672" s="91"/>
      <c r="S672" s="91"/>
      <c r="T672" s="92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T672" s="16" t="s">
        <v>150</v>
      </c>
      <c r="AU672" s="16" t="s">
        <v>147</v>
      </c>
    </row>
    <row r="673" s="13" customFormat="1">
      <c r="A673" s="13"/>
      <c r="B673" s="234"/>
      <c r="C673" s="235"/>
      <c r="D673" s="229" t="s">
        <v>151</v>
      </c>
      <c r="E673" s="236" t="s">
        <v>1</v>
      </c>
      <c r="F673" s="237" t="s">
        <v>969</v>
      </c>
      <c r="G673" s="235"/>
      <c r="H673" s="238">
        <v>80.265000000000001</v>
      </c>
      <c r="I673" s="239"/>
      <c r="J673" s="235"/>
      <c r="K673" s="235"/>
      <c r="L673" s="240"/>
      <c r="M673" s="241"/>
      <c r="N673" s="242"/>
      <c r="O673" s="242"/>
      <c r="P673" s="242"/>
      <c r="Q673" s="242"/>
      <c r="R673" s="242"/>
      <c r="S673" s="242"/>
      <c r="T673" s="24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4" t="s">
        <v>151</v>
      </c>
      <c r="AU673" s="244" t="s">
        <v>147</v>
      </c>
      <c r="AV673" s="13" t="s">
        <v>147</v>
      </c>
      <c r="AW673" s="13" t="s">
        <v>30</v>
      </c>
      <c r="AX673" s="13" t="s">
        <v>80</v>
      </c>
      <c r="AY673" s="244" t="s">
        <v>139</v>
      </c>
    </row>
    <row r="674" s="2" customFormat="1" ht="24.15" customHeight="1">
      <c r="A674" s="37"/>
      <c r="B674" s="38"/>
      <c r="C674" s="245" t="s">
        <v>970</v>
      </c>
      <c r="D674" s="245" t="s">
        <v>200</v>
      </c>
      <c r="E674" s="246" t="s">
        <v>971</v>
      </c>
      <c r="F674" s="247" t="s">
        <v>972</v>
      </c>
      <c r="G674" s="248" t="s">
        <v>161</v>
      </c>
      <c r="H674" s="249">
        <v>90.177999999999997</v>
      </c>
      <c r="I674" s="250"/>
      <c r="J674" s="251">
        <f>ROUND(I674*H674,2)</f>
        <v>0</v>
      </c>
      <c r="K674" s="252"/>
      <c r="L674" s="253"/>
      <c r="M674" s="254" t="s">
        <v>1</v>
      </c>
      <c r="N674" s="255" t="s">
        <v>41</v>
      </c>
      <c r="O674" s="91"/>
      <c r="P674" s="225">
        <f>O674*H674</f>
        <v>0</v>
      </c>
      <c r="Q674" s="225">
        <v>0.00011</v>
      </c>
      <c r="R674" s="225">
        <f>Q674*H674</f>
        <v>0.0099195800000000008</v>
      </c>
      <c r="S674" s="225">
        <v>0</v>
      </c>
      <c r="T674" s="226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227" t="s">
        <v>292</v>
      </c>
      <c r="AT674" s="227" t="s">
        <v>200</v>
      </c>
      <c r="AU674" s="227" t="s">
        <v>147</v>
      </c>
      <c r="AY674" s="16" t="s">
        <v>139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6" t="s">
        <v>148</v>
      </c>
      <c r="BK674" s="228">
        <f>ROUND(I674*H674,2)</f>
        <v>0</v>
      </c>
      <c r="BL674" s="16" t="s">
        <v>218</v>
      </c>
      <c r="BM674" s="227" t="s">
        <v>973</v>
      </c>
    </row>
    <row r="675" s="2" customFormat="1">
      <c r="A675" s="37"/>
      <c r="B675" s="38"/>
      <c r="C675" s="39"/>
      <c r="D675" s="229" t="s">
        <v>150</v>
      </c>
      <c r="E675" s="39"/>
      <c r="F675" s="230" t="s">
        <v>972</v>
      </c>
      <c r="G675" s="39"/>
      <c r="H675" s="39"/>
      <c r="I675" s="231"/>
      <c r="J675" s="39"/>
      <c r="K675" s="39"/>
      <c r="L675" s="43"/>
      <c r="M675" s="232"/>
      <c r="N675" s="233"/>
      <c r="O675" s="91"/>
      <c r="P675" s="91"/>
      <c r="Q675" s="91"/>
      <c r="R675" s="91"/>
      <c r="S675" s="91"/>
      <c r="T675" s="92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T675" s="16" t="s">
        <v>150</v>
      </c>
      <c r="AU675" s="16" t="s">
        <v>147</v>
      </c>
    </row>
    <row r="676" s="13" customFormat="1">
      <c r="A676" s="13"/>
      <c r="B676" s="234"/>
      <c r="C676" s="235"/>
      <c r="D676" s="229" t="s">
        <v>151</v>
      </c>
      <c r="E676" s="236" t="s">
        <v>1</v>
      </c>
      <c r="F676" s="237" t="s">
        <v>974</v>
      </c>
      <c r="G676" s="235"/>
      <c r="H676" s="238">
        <v>90.177999999999997</v>
      </c>
      <c r="I676" s="239"/>
      <c r="J676" s="235"/>
      <c r="K676" s="235"/>
      <c r="L676" s="240"/>
      <c r="M676" s="241"/>
      <c r="N676" s="242"/>
      <c r="O676" s="242"/>
      <c r="P676" s="242"/>
      <c r="Q676" s="242"/>
      <c r="R676" s="242"/>
      <c r="S676" s="242"/>
      <c r="T676" s="24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4" t="s">
        <v>151</v>
      </c>
      <c r="AU676" s="244" t="s">
        <v>147</v>
      </c>
      <c r="AV676" s="13" t="s">
        <v>147</v>
      </c>
      <c r="AW676" s="13" t="s">
        <v>30</v>
      </c>
      <c r="AX676" s="13" t="s">
        <v>80</v>
      </c>
      <c r="AY676" s="244" t="s">
        <v>139</v>
      </c>
    </row>
    <row r="677" s="2" customFormat="1" ht="44.25" customHeight="1">
      <c r="A677" s="37"/>
      <c r="B677" s="38"/>
      <c r="C677" s="215" t="s">
        <v>975</v>
      </c>
      <c r="D677" s="215" t="s">
        <v>142</v>
      </c>
      <c r="E677" s="216" t="s">
        <v>976</v>
      </c>
      <c r="F677" s="217" t="s">
        <v>977</v>
      </c>
      <c r="G677" s="218" t="s">
        <v>161</v>
      </c>
      <c r="H677" s="219">
        <v>80.265000000000001</v>
      </c>
      <c r="I677" s="220"/>
      <c r="J677" s="221">
        <f>ROUND(I677*H677,2)</f>
        <v>0</v>
      </c>
      <c r="K677" s="222"/>
      <c r="L677" s="43"/>
      <c r="M677" s="223" t="s">
        <v>1</v>
      </c>
      <c r="N677" s="224" t="s">
        <v>41</v>
      </c>
      <c r="O677" s="91"/>
      <c r="P677" s="225">
        <f>O677*H677</f>
        <v>0</v>
      </c>
      <c r="Q677" s="225">
        <v>0</v>
      </c>
      <c r="R677" s="225">
        <f>Q677*H677</f>
        <v>0</v>
      </c>
      <c r="S677" s="225">
        <v>0</v>
      </c>
      <c r="T677" s="226">
        <f>S677*H677</f>
        <v>0</v>
      </c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R677" s="227" t="s">
        <v>218</v>
      </c>
      <c r="AT677" s="227" t="s">
        <v>142</v>
      </c>
      <c r="AU677" s="227" t="s">
        <v>147</v>
      </c>
      <c r="AY677" s="16" t="s">
        <v>139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6" t="s">
        <v>148</v>
      </c>
      <c r="BK677" s="228">
        <f>ROUND(I677*H677,2)</f>
        <v>0</v>
      </c>
      <c r="BL677" s="16" t="s">
        <v>218</v>
      </c>
      <c r="BM677" s="227" t="s">
        <v>978</v>
      </c>
    </row>
    <row r="678" s="2" customFormat="1">
      <c r="A678" s="37"/>
      <c r="B678" s="38"/>
      <c r="C678" s="39"/>
      <c r="D678" s="229" t="s">
        <v>150</v>
      </c>
      <c r="E678" s="39"/>
      <c r="F678" s="230" t="s">
        <v>977</v>
      </c>
      <c r="G678" s="39"/>
      <c r="H678" s="39"/>
      <c r="I678" s="231"/>
      <c r="J678" s="39"/>
      <c r="K678" s="39"/>
      <c r="L678" s="43"/>
      <c r="M678" s="232"/>
      <c r="N678" s="233"/>
      <c r="O678" s="91"/>
      <c r="P678" s="91"/>
      <c r="Q678" s="91"/>
      <c r="R678" s="91"/>
      <c r="S678" s="91"/>
      <c r="T678" s="92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T678" s="16" t="s">
        <v>150</v>
      </c>
      <c r="AU678" s="16" t="s">
        <v>147</v>
      </c>
    </row>
    <row r="679" s="2" customFormat="1" ht="24.15" customHeight="1">
      <c r="A679" s="37"/>
      <c r="B679" s="38"/>
      <c r="C679" s="245" t="s">
        <v>979</v>
      </c>
      <c r="D679" s="245" t="s">
        <v>200</v>
      </c>
      <c r="E679" s="246" t="s">
        <v>980</v>
      </c>
      <c r="F679" s="247" t="s">
        <v>981</v>
      </c>
      <c r="G679" s="248" t="s">
        <v>161</v>
      </c>
      <c r="H679" s="249">
        <v>81.870000000000005</v>
      </c>
      <c r="I679" s="250"/>
      <c r="J679" s="251">
        <f>ROUND(I679*H679,2)</f>
        <v>0</v>
      </c>
      <c r="K679" s="252"/>
      <c r="L679" s="253"/>
      <c r="M679" s="254" t="s">
        <v>1</v>
      </c>
      <c r="N679" s="255" t="s">
        <v>41</v>
      </c>
      <c r="O679" s="91"/>
      <c r="P679" s="225">
        <f>O679*H679</f>
        <v>0</v>
      </c>
      <c r="Q679" s="225">
        <v>0.0054000000000000003</v>
      </c>
      <c r="R679" s="225">
        <f>Q679*H679</f>
        <v>0.44209800000000005</v>
      </c>
      <c r="S679" s="225">
        <v>0</v>
      </c>
      <c r="T679" s="226">
        <f>S679*H679</f>
        <v>0</v>
      </c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R679" s="227" t="s">
        <v>292</v>
      </c>
      <c r="AT679" s="227" t="s">
        <v>200</v>
      </c>
      <c r="AU679" s="227" t="s">
        <v>147</v>
      </c>
      <c r="AY679" s="16" t="s">
        <v>139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6" t="s">
        <v>148</v>
      </c>
      <c r="BK679" s="228">
        <f>ROUND(I679*H679,2)</f>
        <v>0</v>
      </c>
      <c r="BL679" s="16" t="s">
        <v>218</v>
      </c>
      <c r="BM679" s="227" t="s">
        <v>982</v>
      </c>
    </row>
    <row r="680" s="2" customFormat="1">
      <c r="A680" s="37"/>
      <c r="B680" s="38"/>
      <c r="C680" s="39"/>
      <c r="D680" s="229" t="s">
        <v>150</v>
      </c>
      <c r="E680" s="39"/>
      <c r="F680" s="230" t="s">
        <v>981</v>
      </c>
      <c r="G680" s="39"/>
      <c r="H680" s="39"/>
      <c r="I680" s="231"/>
      <c r="J680" s="39"/>
      <c r="K680" s="39"/>
      <c r="L680" s="43"/>
      <c r="M680" s="232"/>
      <c r="N680" s="233"/>
      <c r="O680" s="91"/>
      <c r="P680" s="91"/>
      <c r="Q680" s="91"/>
      <c r="R680" s="91"/>
      <c r="S680" s="91"/>
      <c r="T680" s="92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T680" s="16" t="s">
        <v>150</v>
      </c>
      <c r="AU680" s="16" t="s">
        <v>147</v>
      </c>
    </row>
    <row r="681" s="13" customFormat="1">
      <c r="A681" s="13"/>
      <c r="B681" s="234"/>
      <c r="C681" s="235"/>
      <c r="D681" s="229" t="s">
        <v>151</v>
      </c>
      <c r="E681" s="236" t="s">
        <v>1</v>
      </c>
      <c r="F681" s="237" t="s">
        <v>983</v>
      </c>
      <c r="G681" s="235"/>
      <c r="H681" s="238">
        <v>81.870000000000005</v>
      </c>
      <c r="I681" s="239"/>
      <c r="J681" s="235"/>
      <c r="K681" s="235"/>
      <c r="L681" s="240"/>
      <c r="M681" s="241"/>
      <c r="N681" s="242"/>
      <c r="O681" s="242"/>
      <c r="P681" s="242"/>
      <c r="Q681" s="242"/>
      <c r="R681" s="242"/>
      <c r="S681" s="242"/>
      <c r="T681" s="24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4" t="s">
        <v>151</v>
      </c>
      <c r="AU681" s="244" t="s">
        <v>147</v>
      </c>
      <c r="AV681" s="13" t="s">
        <v>147</v>
      </c>
      <c r="AW681" s="13" t="s">
        <v>30</v>
      </c>
      <c r="AX681" s="13" t="s">
        <v>80</v>
      </c>
      <c r="AY681" s="244" t="s">
        <v>139</v>
      </c>
    </row>
    <row r="682" s="2" customFormat="1" ht="44.25" customHeight="1">
      <c r="A682" s="37"/>
      <c r="B682" s="38"/>
      <c r="C682" s="215" t="s">
        <v>984</v>
      </c>
      <c r="D682" s="215" t="s">
        <v>142</v>
      </c>
      <c r="E682" s="216" t="s">
        <v>985</v>
      </c>
      <c r="F682" s="217" t="s">
        <v>986</v>
      </c>
      <c r="G682" s="218" t="s">
        <v>161</v>
      </c>
      <c r="H682" s="219">
        <v>80.234999999999999</v>
      </c>
      <c r="I682" s="220"/>
      <c r="J682" s="221">
        <f>ROUND(I682*H682,2)</f>
        <v>0</v>
      </c>
      <c r="K682" s="222"/>
      <c r="L682" s="43"/>
      <c r="M682" s="223" t="s">
        <v>1</v>
      </c>
      <c r="N682" s="224" t="s">
        <v>41</v>
      </c>
      <c r="O682" s="91"/>
      <c r="P682" s="225">
        <f>O682*H682</f>
        <v>0</v>
      </c>
      <c r="Q682" s="225">
        <v>0</v>
      </c>
      <c r="R682" s="225">
        <f>Q682*H682</f>
        <v>0</v>
      </c>
      <c r="S682" s="225">
        <v>0.017860000000000001</v>
      </c>
      <c r="T682" s="226">
        <f>S682*H682</f>
        <v>1.4329971000000001</v>
      </c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R682" s="227" t="s">
        <v>218</v>
      </c>
      <c r="AT682" s="227" t="s">
        <v>142</v>
      </c>
      <c r="AU682" s="227" t="s">
        <v>147</v>
      </c>
      <c r="AY682" s="16" t="s">
        <v>139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6" t="s">
        <v>148</v>
      </c>
      <c r="BK682" s="228">
        <f>ROUND(I682*H682,2)</f>
        <v>0</v>
      </c>
      <c r="BL682" s="16" t="s">
        <v>218</v>
      </c>
      <c r="BM682" s="227" t="s">
        <v>987</v>
      </c>
    </row>
    <row r="683" s="2" customFormat="1">
      <c r="A683" s="37"/>
      <c r="B683" s="38"/>
      <c r="C683" s="39"/>
      <c r="D683" s="229" t="s">
        <v>150</v>
      </c>
      <c r="E683" s="39"/>
      <c r="F683" s="230" t="s">
        <v>986</v>
      </c>
      <c r="G683" s="39"/>
      <c r="H683" s="39"/>
      <c r="I683" s="231"/>
      <c r="J683" s="39"/>
      <c r="K683" s="39"/>
      <c r="L683" s="43"/>
      <c r="M683" s="232"/>
      <c r="N683" s="233"/>
      <c r="O683" s="91"/>
      <c r="P683" s="91"/>
      <c r="Q683" s="91"/>
      <c r="R683" s="91"/>
      <c r="S683" s="91"/>
      <c r="T683" s="92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T683" s="16" t="s">
        <v>150</v>
      </c>
      <c r="AU683" s="16" t="s">
        <v>147</v>
      </c>
    </row>
    <row r="684" s="13" customFormat="1">
      <c r="A684" s="13"/>
      <c r="B684" s="234"/>
      <c r="C684" s="235"/>
      <c r="D684" s="229" t="s">
        <v>151</v>
      </c>
      <c r="E684" s="236" t="s">
        <v>1</v>
      </c>
      <c r="F684" s="237" t="s">
        <v>988</v>
      </c>
      <c r="G684" s="235"/>
      <c r="H684" s="238">
        <v>80.234999999999999</v>
      </c>
      <c r="I684" s="239"/>
      <c r="J684" s="235"/>
      <c r="K684" s="235"/>
      <c r="L684" s="240"/>
      <c r="M684" s="241"/>
      <c r="N684" s="242"/>
      <c r="O684" s="242"/>
      <c r="P684" s="242"/>
      <c r="Q684" s="242"/>
      <c r="R684" s="242"/>
      <c r="S684" s="242"/>
      <c r="T684" s="24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4" t="s">
        <v>151</v>
      </c>
      <c r="AU684" s="244" t="s">
        <v>147</v>
      </c>
      <c r="AV684" s="13" t="s">
        <v>147</v>
      </c>
      <c r="AW684" s="13" t="s">
        <v>30</v>
      </c>
      <c r="AX684" s="13" t="s">
        <v>80</v>
      </c>
      <c r="AY684" s="244" t="s">
        <v>139</v>
      </c>
    </row>
    <row r="685" s="2" customFormat="1" ht="44.25" customHeight="1">
      <c r="A685" s="37"/>
      <c r="B685" s="38"/>
      <c r="C685" s="215" t="s">
        <v>989</v>
      </c>
      <c r="D685" s="215" t="s">
        <v>142</v>
      </c>
      <c r="E685" s="216" t="s">
        <v>990</v>
      </c>
      <c r="F685" s="217" t="s">
        <v>991</v>
      </c>
      <c r="G685" s="218" t="s">
        <v>992</v>
      </c>
      <c r="H685" s="267"/>
      <c r="I685" s="220"/>
      <c r="J685" s="221">
        <f>ROUND(I685*H685,2)</f>
        <v>0</v>
      </c>
      <c r="K685" s="222"/>
      <c r="L685" s="43"/>
      <c r="M685" s="223" t="s">
        <v>1</v>
      </c>
      <c r="N685" s="224" t="s">
        <v>41</v>
      </c>
      <c r="O685" s="91"/>
      <c r="P685" s="225">
        <f>O685*H685</f>
        <v>0</v>
      </c>
      <c r="Q685" s="225">
        <v>0</v>
      </c>
      <c r="R685" s="225">
        <f>Q685*H685</f>
        <v>0</v>
      </c>
      <c r="S685" s="225">
        <v>0</v>
      </c>
      <c r="T685" s="226">
        <f>S685*H685</f>
        <v>0</v>
      </c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R685" s="227" t="s">
        <v>218</v>
      </c>
      <c r="AT685" s="227" t="s">
        <v>142</v>
      </c>
      <c r="AU685" s="227" t="s">
        <v>147</v>
      </c>
      <c r="AY685" s="16" t="s">
        <v>139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16" t="s">
        <v>148</v>
      </c>
      <c r="BK685" s="228">
        <f>ROUND(I685*H685,2)</f>
        <v>0</v>
      </c>
      <c r="BL685" s="16" t="s">
        <v>218</v>
      </c>
      <c r="BM685" s="227" t="s">
        <v>993</v>
      </c>
    </row>
    <row r="686" s="2" customFormat="1">
      <c r="A686" s="37"/>
      <c r="B686" s="38"/>
      <c r="C686" s="39"/>
      <c r="D686" s="229" t="s">
        <v>150</v>
      </c>
      <c r="E686" s="39"/>
      <c r="F686" s="230" t="s">
        <v>991</v>
      </c>
      <c r="G686" s="39"/>
      <c r="H686" s="39"/>
      <c r="I686" s="231"/>
      <c r="J686" s="39"/>
      <c r="K686" s="39"/>
      <c r="L686" s="43"/>
      <c r="M686" s="232"/>
      <c r="N686" s="233"/>
      <c r="O686" s="91"/>
      <c r="P686" s="91"/>
      <c r="Q686" s="91"/>
      <c r="R686" s="91"/>
      <c r="S686" s="91"/>
      <c r="T686" s="92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T686" s="16" t="s">
        <v>150</v>
      </c>
      <c r="AU686" s="16" t="s">
        <v>147</v>
      </c>
    </row>
    <row r="687" s="12" customFormat="1" ht="22.8" customHeight="1">
      <c r="A687" s="12"/>
      <c r="B687" s="199"/>
      <c r="C687" s="200"/>
      <c r="D687" s="201" t="s">
        <v>72</v>
      </c>
      <c r="E687" s="213" t="s">
        <v>994</v>
      </c>
      <c r="F687" s="213" t="s">
        <v>995</v>
      </c>
      <c r="G687" s="200"/>
      <c r="H687" s="200"/>
      <c r="I687" s="203"/>
      <c r="J687" s="214">
        <f>BK687</f>
        <v>0</v>
      </c>
      <c r="K687" s="200"/>
      <c r="L687" s="205"/>
      <c r="M687" s="206"/>
      <c r="N687" s="207"/>
      <c r="O687" s="207"/>
      <c r="P687" s="208">
        <f>SUM(P688:P695)</f>
        <v>0</v>
      </c>
      <c r="Q687" s="207"/>
      <c r="R687" s="208">
        <f>SUM(R688:R695)</f>
        <v>0.027923999999999997</v>
      </c>
      <c r="S687" s="207"/>
      <c r="T687" s="209">
        <f>SUM(T688:T695)</f>
        <v>0.012024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210" t="s">
        <v>147</v>
      </c>
      <c r="AT687" s="211" t="s">
        <v>72</v>
      </c>
      <c r="AU687" s="211" t="s">
        <v>80</v>
      </c>
      <c r="AY687" s="210" t="s">
        <v>139</v>
      </c>
      <c r="BK687" s="212">
        <f>SUM(BK688:BK695)</f>
        <v>0</v>
      </c>
    </row>
    <row r="688" s="2" customFormat="1" ht="24.15" customHeight="1">
      <c r="A688" s="37"/>
      <c r="B688" s="38"/>
      <c r="C688" s="215" t="s">
        <v>996</v>
      </c>
      <c r="D688" s="215" t="s">
        <v>142</v>
      </c>
      <c r="E688" s="216" t="s">
        <v>997</v>
      </c>
      <c r="F688" s="217" t="s">
        <v>998</v>
      </c>
      <c r="G688" s="218" t="s">
        <v>196</v>
      </c>
      <c r="H688" s="219">
        <v>7.2000000000000002</v>
      </c>
      <c r="I688" s="220"/>
      <c r="J688" s="221">
        <f>ROUND(I688*H688,2)</f>
        <v>0</v>
      </c>
      <c r="K688" s="222"/>
      <c r="L688" s="43"/>
      <c r="M688" s="223" t="s">
        <v>1</v>
      </c>
      <c r="N688" s="224" t="s">
        <v>41</v>
      </c>
      <c r="O688" s="91"/>
      <c r="P688" s="225">
        <f>O688*H688</f>
        <v>0</v>
      </c>
      <c r="Q688" s="225">
        <v>0</v>
      </c>
      <c r="R688" s="225">
        <f>Q688*H688</f>
        <v>0</v>
      </c>
      <c r="S688" s="225">
        <v>0.00167</v>
      </c>
      <c r="T688" s="226">
        <f>S688*H688</f>
        <v>0.012024</v>
      </c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R688" s="227" t="s">
        <v>218</v>
      </c>
      <c r="AT688" s="227" t="s">
        <v>142</v>
      </c>
      <c r="AU688" s="227" t="s">
        <v>147</v>
      </c>
      <c r="AY688" s="16" t="s">
        <v>139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6" t="s">
        <v>148</v>
      </c>
      <c r="BK688" s="228">
        <f>ROUND(I688*H688,2)</f>
        <v>0</v>
      </c>
      <c r="BL688" s="16" t="s">
        <v>218</v>
      </c>
      <c r="BM688" s="227" t="s">
        <v>999</v>
      </c>
    </row>
    <row r="689" s="2" customFormat="1">
      <c r="A689" s="37"/>
      <c r="B689" s="38"/>
      <c r="C689" s="39"/>
      <c r="D689" s="229" t="s">
        <v>150</v>
      </c>
      <c r="E689" s="39"/>
      <c r="F689" s="230" t="s">
        <v>998</v>
      </c>
      <c r="G689" s="39"/>
      <c r="H689" s="39"/>
      <c r="I689" s="231"/>
      <c r="J689" s="39"/>
      <c r="K689" s="39"/>
      <c r="L689" s="43"/>
      <c r="M689" s="232"/>
      <c r="N689" s="233"/>
      <c r="O689" s="91"/>
      <c r="P689" s="91"/>
      <c r="Q689" s="91"/>
      <c r="R689" s="91"/>
      <c r="S689" s="91"/>
      <c r="T689" s="92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T689" s="16" t="s">
        <v>150</v>
      </c>
      <c r="AU689" s="16" t="s">
        <v>147</v>
      </c>
    </row>
    <row r="690" s="13" customFormat="1">
      <c r="A690" s="13"/>
      <c r="B690" s="234"/>
      <c r="C690" s="235"/>
      <c r="D690" s="229" t="s">
        <v>151</v>
      </c>
      <c r="E690" s="236" t="s">
        <v>1</v>
      </c>
      <c r="F690" s="237" t="s">
        <v>1000</v>
      </c>
      <c r="G690" s="235"/>
      <c r="H690" s="238">
        <v>7.2000000000000002</v>
      </c>
      <c r="I690" s="239"/>
      <c r="J690" s="235"/>
      <c r="K690" s="235"/>
      <c r="L690" s="240"/>
      <c r="M690" s="241"/>
      <c r="N690" s="242"/>
      <c r="O690" s="242"/>
      <c r="P690" s="242"/>
      <c r="Q690" s="242"/>
      <c r="R690" s="242"/>
      <c r="S690" s="242"/>
      <c r="T690" s="24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4" t="s">
        <v>151</v>
      </c>
      <c r="AU690" s="244" t="s">
        <v>147</v>
      </c>
      <c r="AV690" s="13" t="s">
        <v>147</v>
      </c>
      <c r="AW690" s="13" t="s">
        <v>30</v>
      </c>
      <c r="AX690" s="13" t="s">
        <v>80</v>
      </c>
      <c r="AY690" s="244" t="s">
        <v>139</v>
      </c>
    </row>
    <row r="691" s="2" customFormat="1" ht="37.8" customHeight="1">
      <c r="A691" s="37"/>
      <c r="B691" s="38"/>
      <c r="C691" s="215" t="s">
        <v>1001</v>
      </c>
      <c r="D691" s="215" t="s">
        <v>142</v>
      </c>
      <c r="E691" s="216" t="s">
        <v>1002</v>
      </c>
      <c r="F691" s="217" t="s">
        <v>1003</v>
      </c>
      <c r="G691" s="218" t="s">
        <v>196</v>
      </c>
      <c r="H691" s="219">
        <v>7.7999999999999998</v>
      </c>
      <c r="I691" s="220"/>
      <c r="J691" s="221">
        <f>ROUND(I691*H691,2)</f>
        <v>0</v>
      </c>
      <c r="K691" s="222"/>
      <c r="L691" s="43"/>
      <c r="M691" s="223" t="s">
        <v>1</v>
      </c>
      <c r="N691" s="224" t="s">
        <v>41</v>
      </c>
      <c r="O691" s="91"/>
      <c r="P691" s="225">
        <f>O691*H691</f>
        <v>0</v>
      </c>
      <c r="Q691" s="225">
        <v>0.0035799999999999998</v>
      </c>
      <c r="R691" s="225">
        <f>Q691*H691</f>
        <v>0.027923999999999997</v>
      </c>
      <c r="S691" s="225">
        <v>0</v>
      </c>
      <c r="T691" s="226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227" t="s">
        <v>218</v>
      </c>
      <c r="AT691" s="227" t="s">
        <v>142</v>
      </c>
      <c r="AU691" s="227" t="s">
        <v>147</v>
      </c>
      <c r="AY691" s="16" t="s">
        <v>139</v>
      </c>
      <c r="BE691" s="228">
        <f>IF(N691="základní",J691,0)</f>
        <v>0</v>
      </c>
      <c r="BF691" s="228">
        <f>IF(N691="snížená",J691,0)</f>
        <v>0</v>
      </c>
      <c r="BG691" s="228">
        <f>IF(N691="zákl. přenesená",J691,0)</f>
        <v>0</v>
      </c>
      <c r="BH691" s="228">
        <f>IF(N691="sníž. přenesená",J691,0)</f>
        <v>0</v>
      </c>
      <c r="BI691" s="228">
        <f>IF(N691="nulová",J691,0)</f>
        <v>0</v>
      </c>
      <c r="BJ691" s="16" t="s">
        <v>148</v>
      </c>
      <c r="BK691" s="228">
        <f>ROUND(I691*H691,2)</f>
        <v>0</v>
      </c>
      <c r="BL691" s="16" t="s">
        <v>218</v>
      </c>
      <c r="BM691" s="227" t="s">
        <v>1004</v>
      </c>
    </row>
    <row r="692" s="2" customFormat="1">
      <c r="A692" s="37"/>
      <c r="B692" s="38"/>
      <c r="C692" s="39"/>
      <c r="D692" s="229" t="s">
        <v>150</v>
      </c>
      <c r="E692" s="39"/>
      <c r="F692" s="230" t="s">
        <v>1003</v>
      </c>
      <c r="G692" s="39"/>
      <c r="H692" s="39"/>
      <c r="I692" s="231"/>
      <c r="J692" s="39"/>
      <c r="K692" s="39"/>
      <c r="L692" s="43"/>
      <c r="M692" s="232"/>
      <c r="N692" s="233"/>
      <c r="O692" s="91"/>
      <c r="P692" s="91"/>
      <c r="Q692" s="91"/>
      <c r="R692" s="91"/>
      <c r="S692" s="91"/>
      <c r="T692" s="92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T692" s="16" t="s">
        <v>150</v>
      </c>
      <c r="AU692" s="16" t="s">
        <v>147</v>
      </c>
    </row>
    <row r="693" s="13" customFormat="1">
      <c r="A693" s="13"/>
      <c r="B693" s="234"/>
      <c r="C693" s="235"/>
      <c r="D693" s="229" t="s">
        <v>151</v>
      </c>
      <c r="E693" s="236" t="s">
        <v>1</v>
      </c>
      <c r="F693" s="237" t="s">
        <v>1005</v>
      </c>
      <c r="G693" s="235"/>
      <c r="H693" s="238">
        <v>7.7999999999999998</v>
      </c>
      <c r="I693" s="239"/>
      <c r="J693" s="235"/>
      <c r="K693" s="235"/>
      <c r="L693" s="240"/>
      <c r="M693" s="241"/>
      <c r="N693" s="242"/>
      <c r="O693" s="242"/>
      <c r="P693" s="242"/>
      <c r="Q693" s="242"/>
      <c r="R693" s="242"/>
      <c r="S693" s="242"/>
      <c r="T693" s="24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4" t="s">
        <v>151</v>
      </c>
      <c r="AU693" s="244" t="s">
        <v>147</v>
      </c>
      <c r="AV693" s="13" t="s">
        <v>147</v>
      </c>
      <c r="AW693" s="13" t="s">
        <v>30</v>
      </c>
      <c r="AX693" s="13" t="s">
        <v>80</v>
      </c>
      <c r="AY693" s="244" t="s">
        <v>139</v>
      </c>
    </row>
    <row r="694" s="2" customFormat="1" ht="49.05" customHeight="1">
      <c r="A694" s="37"/>
      <c r="B694" s="38"/>
      <c r="C694" s="215" t="s">
        <v>1006</v>
      </c>
      <c r="D694" s="215" t="s">
        <v>142</v>
      </c>
      <c r="E694" s="216" t="s">
        <v>1007</v>
      </c>
      <c r="F694" s="217" t="s">
        <v>1008</v>
      </c>
      <c r="G694" s="218" t="s">
        <v>306</v>
      </c>
      <c r="H694" s="219">
        <v>0.028000000000000001</v>
      </c>
      <c r="I694" s="220"/>
      <c r="J694" s="221">
        <f>ROUND(I694*H694,2)</f>
        <v>0</v>
      </c>
      <c r="K694" s="222"/>
      <c r="L694" s="43"/>
      <c r="M694" s="223" t="s">
        <v>1</v>
      </c>
      <c r="N694" s="224" t="s">
        <v>41</v>
      </c>
      <c r="O694" s="91"/>
      <c r="P694" s="225">
        <f>O694*H694</f>
        <v>0</v>
      </c>
      <c r="Q694" s="225">
        <v>0</v>
      </c>
      <c r="R694" s="225">
        <f>Q694*H694</f>
        <v>0</v>
      </c>
      <c r="S694" s="225">
        <v>0</v>
      </c>
      <c r="T694" s="226">
        <f>S694*H694</f>
        <v>0</v>
      </c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R694" s="227" t="s">
        <v>218</v>
      </c>
      <c r="AT694" s="227" t="s">
        <v>142</v>
      </c>
      <c r="AU694" s="227" t="s">
        <v>147</v>
      </c>
      <c r="AY694" s="16" t="s">
        <v>139</v>
      </c>
      <c r="BE694" s="228">
        <f>IF(N694="základní",J694,0)</f>
        <v>0</v>
      </c>
      <c r="BF694" s="228">
        <f>IF(N694="snížená",J694,0)</f>
        <v>0</v>
      </c>
      <c r="BG694" s="228">
        <f>IF(N694="zákl. přenesená",J694,0)</f>
        <v>0</v>
      </c>
      <c r="BH694" s="228">
        <f>IF(N694="sníž. přenesená",J694,0)</f>
        <v>0</v>
      </c>
      <c r="BI694" s="228">
        <f>IF(N694="nulová",J694,0)</f>
        <v>0</v>
      </c>
      <c r="BJ694" s="16" t="s">
        <v>148</v>
      </c>
      <c r="BK694" s="228">
        <f>ROUND(I694*H694,2)</f>
        <v>0</v>
      </c>
      <c r="BL694" s="16" t="s">
        <v>218</v>
      </c>
      <c r="BM694" s="227" t="s">
        <v>1009</v>
      </c>
    </row>
    <row r="695" s="2" customFormat="1">
      <c r="A695" s="37"/>
      <c r="B695" s="38"/>
      <c r="C695" s="39"/>
      <c r="D695" s="229" t="s">
        <v>150</v>
      </c>
      <c r="E695" s="39"/>
      <c r="F695" s="230" t="s">
        <v>1008</v>
      </c>
      <c r="G695" s="39"/>
      <c r="H695" s="39"/>
      <c r="I695" s="231"/>
      <c r="J695" s="39"/>
      <c r="K695" s="39"/>
      <c r="L695" s="43"/>
      <c r="M695" s="232"/>
      <c r="N695" s="233"/>
      <c r="O695" s="91"/>
      <c r="P695" s="91"/>
      <c r="Q695" s="91"/>
      <c r="R695" s="91"/>
      <c r="S695" s="91"/>
      <c r="T695" s="92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T695" s="16" t="s">
        <v>150</v>
      </c>
      <c r="AU695" s="16" t="s">
        <v>147</v>
      </c>
    </row>
    <row r="696" s="12" customFormat="1" ht="22.8" customHeight="1">
      <c r="A696" s="12"/>
      <c r="B696" s="199"/>
      <c r="C696" s="200"/>
      <c r="D696" s="201" t="s">
        <v>72</v>
      </c>
      <c r="E696" s="213" t="s">
        <v>1010</v>
      </c>
      <c r="F696" s="213" t="s">
        <v>1011</v>
      </c>
      <c r="G696" s="200"/>
      <c r="H696" s="200"/>
      <c r="I696" s="203"/>
      <c r="J696" s="214">
        <f>BK696</f>
        <v>0</v>
      </c>
      <c r="K696" s="200"/>
      <c r="L696" s="205"/>
      <c r="M696" s="206"/>
      <c r="N696" s="207"/>
      <c r="O696" s="207"/>
      <c r="P696" s="208">
        <f>SUM(P697:P778)</f>
        <v>0</v>
      </c>
      <c r="Q696" s="207"/>
      <c r="R696" s="208">
        <f>SUM(R697:R778)</f>
        <v>0.63821880000000009</v>
      </c>
      <c r="S696" s="207"/>
      <c r="T696" s="209">
        <f>SUM(T697:T778)</f>
        <v>0.036000000000000004</v>
      </c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R696" s="210" t="s">
        <v>147</v>
      </c>
      <c r="AT696" s="211" t="s">
        <v>72</v>
      </c>
      <c r="AU696" s="211" t="s">
        <v>80</v>
      </c>
      <c r="AY696" s="210" t="s">
        <v>139</v>
      </c>
      <c r="BK696" s="212">
        <f>SUM(BK697:BK778)</f>
        <v>0</v>
      </c>
    </row>
    <row r="697" s="2" customFormat="1" ht="24.15" customHeight="1">
      <c r="A697" s="37"/>
      <c r="B697" s="38"/>
      <c r="C697" s="215" t="s">
        <v>1012</v>
      </c>
      <c r="D697" s="215" t="s">
        <v>142</v>
      </c>
      <c r="E697" s="216" t="s">
        <v>1013</v>
      </c>
      <c r="F697" s="217" t="s">
        <v>1014</v>
      </c>
      <c r="G697" s="218" t="s">
        <v>145</v>
      </c>
      <c r="H697" s="219">
        <v>7.2000000000000002</v>
      </c>
      <c r="I697" s="220"/>
      <c r="J697" s="221">
        <f>ROUND(I697*H697,2)</f>
        <v>0</v>
      </c>
      <c r="K697" s="222"/>
      <c r="L697" s="43"/>
      <c r="M697" s="223" t="s">
        <v>1</v>
      </c>
      <c r="N697" s="224" t="s">
        <v>41</v>
      </c>
      <c r="O697" s="91"/>
      <c r="P697" s="225">
        <f>O697*H697</f>
        <v>0</v>
      </c>
      <c r="Q697" s="225">
        <v>0</v>
      </c>
      <c r="R697" s="225">
        <f>Q697*H697</f>
        <v>0</v>
      </c>
      <c r="S697" s="225">
        <v>0.0050000000000000001</v>
      </c>
      <c r="T697" s="226">
        <f>S697*H697</f>
        <v>0.036000000000000004</v>
      </c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R697" s="227" t="s">
        <v>218</v>
      </c>
      <c r="AT697" s="227" t="s">
        <v>142</v>
      </c>
      <c r="AU697" s="227" t="s">
        <v>147</v>
      </c>
      <c r="AY697" s="16" t="s">
        <v>139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6" t="s">
        <v>148</v>
      </c>
      <c r="BK697" s="228">
        <f>ROUND(I697*H697,2)</f>
        <v>0</v>
      </c>
      <c r="BL697" s="16" t="s">
        <v>218</v>
      </c>
      <c r="BM697" s="227" t="s">
        <v>1015</v>
      </c>
    </row>
    <row r="698" s="2" customFormat="1">
      <c r="A698" s="37"/>
      <c r="B698" s="38"/>
      <c r="C698" s="39"/>
      <c r="D698" s="229" t="s">
        <v>150</v>
      </c>
      <c r="E698" s="39"/>
      <c r="F698" s="230" t="s">
        <v>1014</v>
      </c>
      <c r="G698" s="39"/>
      <c r="H698" s="39"/>
      <c r="I698" s="231"/>
      <c r="J698" s="39"/>
      <c r="K698" s="39"/>
      <c r="L698" s="43"/>
      <c r="M698" s="232"/>
      <c r="N698" s="233"/>
      <c r="O698" s="91"/>
      <c r="P698" s="91"/>
      <c r="Q698" s="91"/>
      <c r="R698" s="91"/>
      <c r="S698" s="91"/>
      <c r="T698" s="92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T698" s="16" t="s">
        <v>150</v>
      </c>
      <c r="AU698" s="16" t="s">
        <v>147</v>
      </c>
    </row>
    <row r="699" s="13" customFormat="1">
      <c r="A699" s="13"/>
      <c r="B699" s="234"/>
      <c r="C699" s="235"/>
      <c r="D699" s="229" t="s">
        <v>151</v>
      </c>
      <c r="E699" s="236" t="s">
        <v>1</v>
      </c>
      <c r="F699" s="237" t="s">
        <v>1000</v>
      </c>
      <c r="G699" s="235"/>
      <c r="H699" s="238">
        <v>7.2000000000000002</v>
      </c>
      <c r="I699" s="239"/>
      <c r="J699" s="235"/>
      <c r="K699" s="235"/>
      <c r="L699" s="240"/>
      <c r="M699" s="241"/>
      <c r="N699" s="242"/>
      <c r="O699" s="242"/>
      <c r="P699" s="242"/>
      <c r="Q699" s="242"/>
      <c r="R699" s="242"/>
      <c r="S699" s="242"/>
      <c r="T699" s="24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4" t="s">
        <v>151</v>
      </c>
      <c r="AU699" s="244" t="s">
        <v>147</v>
      </c>
      <c r="AV699" s="13" t="s">
        <v>147</v>
      </c>
      <c r="AW699" s="13" t="s">
        <v>30</v>
      </c>
      <c r="AX699" s="13" t="s">
        <v>80</v>
      </c>
      <c r="AY699" s="244" t="s">
        <v>139</v>
      </c>
    </row>
    <row r="700" s="2" customFormat="1" ht="33" customHeight="1">
      <c r="A700" s="37"/>
      <c r="B700" s="38"/>
      <c r="C700" s="215" t="s">
        <v>1016</v>
      </c>
      <c r="D700" s="215" t="s">
        <v>142</v>
      </c>
      <c r="E700" s="216" t="s">
        <v>1017</v>
      </c>
      <c r="F700" s="217" t="s">
        <v>1018</v>
      </c>
      <c r="G700" s="218" t="s">
        <v>161</v>
      </c>
      <c r="H700" s="219">
        <v>16.379999999999999</v>
      </c>
      <c r="I700" s="220"/>
      <c r="J700" s="221">
        <f>ROUND(I700*H700,2)</f>
        <v>0</v>
      </c>
      <c r="K700" s="222"/>
      <c r="L700" s="43"/>
      <c r="M700" s="223" t="s">
        <v>1</v>
      </c>
      <c r="N700" s="224" t="s">
        <v>41</v>
      </c>
      <c r="O700" s="91"/>
      <c r="P700" s="225">
        <f>O700*H700</f>
        <v>0</v>
      </c>
      <c r="Q700" s="225">
        <v>0.00025999999999999998</v>
      </c>
      <c r="R700" s="225">
        <f>Q700*H700</f>
        <v>0.0042587999999999992</v>
      </c>
      <c r="S700" s="225">
        <v>0</v>
      </c>
      <c r="T700" s="226">
        <f>S700*H700</f>
        <v>0</v>
      </c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R700" s="227" t="s">
        <v>146</v>
      </c>
      <c r="AT700" s="227" t="s">
        <v>142</v>
      </c>
      <c r="AU700" s="227" t="s">
        <v>147</v>
      </c>
      <c r="AY700" s="16" t="s">
        <v>139</v>
      </c>
      <c r="BE700" s="228">
        <f>IF(N700="základní",J700,0)</f>
        <v>0</v>
      </c>
      <c r="BF700" s="228">
        <f>IF(N700="snížená",J700,0)</f>
        <v>0</v>
      </c>
      <c r="BG700" s="228">
        <f>IF(N700="zákl. přenesená",J700,0)</f>
        <v>0</v>
      </c>
      <c r="BH700" s="228">
        <f>IF(N700="sníž. přenesená",J700,0)</f>
        <v>0</v>
      </c>
      <c r="BI700" s="228">
        <f>IF(N700="nulová",J700,0)</f>
        <v>0</v>
      </c>
      <c r="BJ700" s="16" t="s">
        <v>148</v>
      </c>
      <c r="BK700" s="228">
        <f>ROUND(I700*H700,2)</f>
        <v>0</v>
      </c>
      <c r="BL700" s="16" t="s">
        <v>146</v>
      </c>
      <c r="BM700" s="227" t="s">
        <v>1019</v>
      </c>
    </row>
    <row r="701" s="2" customFormat="1">
      <c r="A701" s="37"/>
      <c r="B701" s="38"/>
      <c r="C701" s="39"/>
      <c r="D701" s="229" t="s">
        <v>150</v>
      </c>
      <c r="E701" s="39"/>
      <c r="F701" s="230" t="s">
        <v>1018</v>
      </c>
      <c r="G701" s="39"/>
      <c r="H701" s="39"/>
      <c r="I701" s="231"/>
      <c r="J701" s="39"/>
      <c r="K701" s="39"/>
      <c r="L701" s="43"/>
      <c r="M701" s="232"/>
      <c r="N701" s="233"/>
      <c r="O701" s="91"/>
      <c r="P701" s="91"/>
      <c r="Q701" s="91"/>
      <c r="R701" s="91"/>
      <c r="S701" s="91"/>
      <c r="T701" s="92"/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T701" s="16" t="s">
        <v>150</v>
      </c>
      <c r="AU701" s="16" t="s">
        <v>147</v>
      </c>
    </row>
    <row r="702" s="13" customFormat="1">
      <c r="A702" s="13"/>
      <c r="B702" s="234"/>
      <c r="C702" s="235"/>
      <c r="D702" s="229" t="s">
        <v>151</v>
      </c>
      <c r="E702" s="236" t="s">
        <v>1</v>
      </c>
      <c r="F702" s="237" t="s">
        <v>1020</v>
      </c>
      <c r="G702" s="235"/>
      <c r="H702" s="238">
        <v>16.379999999999999</v>
      </c>
      <c r="I702" s="239"/>
      <c r="J702" s="235"/>
      <c r="K702" s="235"/>
      <c r="L702" s="240"/>
      <c r="M702" s="241"/>
      <c r="N702" s="242"/>
      <c r="O702" s="242"/>
      <c r="P702" s="242"/>
      <c r="Q702" s="242"/>
      <c r="R702" s="242"/>
      <c r="S702" s="242"/>
      <c r="T702" s="24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4" t="s">
        <v>151</v>
      </c>
      <c r="AU702" s="244" t="s">
        <v>147</v>
      </c>
      <c r="AV702" s="13" t="s">
        <v>147</v>
      </c>
      <c r="AW702" s="13" t="s">
        <v>30</v>
      </c>
      <c r="AX702" s="13" t="s">
        <v>80</v>
      </c>
      <c r="AY702" s="244" t="s">
        <v>139</v>
      </c>
    </row>
    <row r="703" s="2" customFormat="1" ht="33" customHeight="1">
      <c r="A703" s="37"/>
      <c r="B703" s="38"/>
      <c r="C703" s="245" t="s">
        <v>1021</v>
      </c>
      <c r="D703" s="245" t="s">
        <v>200</v>
      </c>
      <c r="E703" s="246" t="s">
        <v>1022</v>
      </c>
      <c r="F703" s="247" t="s">
        <v>1023</v>
      </c>
      <c r="G703" s="248" t="s">
        <v>145</v>
      </c>
      <c r="H703" s="249">
        <v>6</v>
      </c>
      <c r="I703" s="250"/>
      <c r="J703" s="251">
        <f>ROUND(I703*H703,2)</f>
        <v>0</v>
      </c>
      <c r="K703" s="252"/>
      <c r="L703" s="253"/>
      <c r="M703" s="254" t="s">
        <v>1</v>
      </c>
      <c r="N703" s="255" t="s">
        <v>41</v>
      </c>
      <c r="O703" s="91"/>
      <c r="P703" s="225">
        <f>O703*H703</f>
        <v>0</v>
      </c>
      <c r="Q703" s="225">
        <v>0.0287</v>
      </c>
      <c r="R703" s="225">
        <f>Q703*H703</f>
        <v>0.17219999999999999</v>
      </c>
      <c r="S703" s="225">
        <v>0</v>
      </c>
      <c r="T703" s="226">
        <f>S703*H703</f>
        <v>0</v>
      </c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R703" s="227" t="s">
        <v>152</v>
      </c>
      <c r="AT703" s="227" t="s">
        <v>200</v>
      </c>
      <c r="AU703" s="227" t="s">
        <v>147</v>
      </c>
      <c r="AY703" s="16" t="s">
        <v>139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6" t="s">
        <v>148</v>
      </c>
      <c r="BK703" s="228">
        <f>ROUND(I703*H703,2)</f>
        <v>0</v>
      </c>
      <c r="BL703" s="16" t="s">
        <v>146</v>
      </c>
      <c r="BM703" s="227" t="s">
        <v>1024</v>
      </c>
    </row>
    <row r="704" s="2" customFormat="1">
      <c r="A704" s="37"/>
      <c r="B704" s="38"/>
      <c r="C704" s="39"/>
      <c r="D704" s="229" t="s">
        <v>150</v>
      </c>
      <c r="E704" s="39"/>
      <c r="F704" s="230" t="s">
        <v>1023</v>
      </c>
      <c r="G704" s="39"/>
      <c r="H704" s="39"/>
      <c r="I704" s="231"/>
      <c r="J704" s="39"/>
      <c r="K704" s="39"/>
      <c r="L704" s="43"/>
      <c r="M704" s="232"/>
      <c r="N704" s="233"/>
      <c r="O704" s="91"/>
      <c r="P704" s="91"/>
      <c r="Q704" s="91"/>
      <c r="R704" s="91"/>
      <c r="S704" s="91"/>
      <c r="T704" s="92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T704" s="16" t="s">
        <v>150</v>
      </c>
      <c r="AU704" s="16" t="s">
        <v>147</v>
      </c>
    </row>
    <row r="705" s="13" customFormat="1">
      <c r="A705" s="13"/>
      <c r="B705" s="234"/>
      <c r="C705" s="235"/>
      <c r="D705" s="229" t="s">
        <v>151</v>
      </c>
      <c r="E705" s="236" t="s">
        <v>1</v>
      </c>
      <c r="F705" s="237" t="s">
        <v>164</v>
      </c>
      <c r="G705" s="235"/>
      <c r="H705" s="238">
        <v>6</v>
      </c>
      <c r="I705" s="239"/>
      <c r="J705" s="235"/>
      <c r="K705" s="235"/>
      <c r="L705" s="240"/>
      <c r="M705" s="241"/>
      <c r="N705" s="242"/>
      <c r="O705" s="242"/>
      <c r="P705" s="242"/>
      <c r="Q705" s="242"/>
      <c r="R705" s="242"/>
      <c r="S705" s="242"/>
      <c r="T705" s="24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4" t="s">
        <v>151</v>
      </c>
      <c r="AU705" s="244" t="s">
        <v>147</v>
      </c>
      <c r="AV705" s="13" t="s">
        <v>147</v>
      </c>
      <c r="AW705" s="13" t="s">
        <v>30</v>
      </c>
      <c r="AX705" s="13" t="s">
        <v>80</v>
      </c>
      <c r="AY705" s="244" t="s">
        <v>139</v>
      </c>
    </row>
    <row r="706" s="2" customFormat="1" ht="24.15" customHeight="1">
      <c r="A706" s="37"/>
      <c r="B706" s="38"/>
      <c r="C706" s="245" t="s">
        <v>1025</v>
      </c>
      <c r="D706" s="245" t="s">
        <v>200</v>
      </c>
      <c r="E706" s="246" t="s">
        <v>1026</v>
      </c>
      <c r="F706" s="247" t="s">
        <v>1027</v>
      </c>
      <c r="G706" s="248" t="s">
        <v>161</v>
      </c>
      <c r="H706" s="249">
        <v>2</v>
      </c>
      <c r="I706" s="250"/>
      <c r="J706" s="251">
        <f>ROUND(I706*H706,2)</f>
        <v>0</v>
      </c>
      <c r="K706" s="252"/>
      <c r="L706" s="253"/>
      <c r="M706" s="254" t="s">
        <v>1</v>
      </c>
      <c r="N706" s="255" t="s">
        <v>41</v>
      </c>
      <c r="O706" s="91"/>
      <c r="P706" s="225">
        <f>O706*H706</f>
        <v>0</v>
      </c>
      <c r="Q706" s="225">
        <v>0.024230000000000002</v>
      </c>
      <c r="R706" s="225">
        <f>Q706*H706</f>
        <v>0.048460000000000003</v>
      </c>
      <c r="S706" s="225">
        <v>0</v>
      </c>
      <c r="T706" s="226">
        <f>S706*H706</f>
        <v>0</v>
      </c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R706" s="227" t="s">
        <v>292</v>
      </c>
      <c r="AT706" s="227" t="s">
        <v>200</v>
      </c>
      <c r="AU706" s="227" t="s">
        <v>147</v>
      </c>
      <c r="AY706" s="16" t="s">
        <v>139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6" t="s">
        <v>148</v>
      </c>
      <c r="BK706" s="228">
        <f>ROUND(I706*H706,2)</f>
        <v>0</v>
      </c>
      <c r="BL706" s="16" t="s">
        <v>218</v>
      </c>
      <c r="BM706" s="227" t="s">
        <v>1028</v>
      </c>
    </row>
    <row r="707" s="2" customFormat="1">
      <c r="A707" s="37"/>
      <c r="B707" s="38"/>
      <c r="C707" s="39"/>
      <c r="D707" s="229" t="s">
        <v>150</v>
      </c>
      <c r="E707" s="39"/>
      <c r="F707" s="230" t="s">
        <v>1027</v>
      </c>
      <c r="G707" s="39"/>
      <c r="H707" s="39"/>
      <c r="I707" s="231"/>
      <c r="J707" s="39"/>
      <c r="K707" s="39"/>
      <c r="L707" s="43"/>
      <c r="M707" s="232"/>
      <c r="N707" s="233"/>
      <c r="O707" s="91"/>
      <c r="P707" s="91"/>
      <c r="Q707" s="91"/>
      <c r="R707" s="91"/>
      <c r="S707" s="91"/>
      <c r="T707" s="92"/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T707" s="16" t="s">
        <v>150</v>
      </c>
      <c r="AU707" s="16" t="s">
        <v>147</v>
      </c>
    </row>
    <row r="708" s="13" customFormat="1">
      <c r="A708" s="13"/>
      <c r="B708" s="234"/>
      <c r="C708" s="235"/>
      <c r="D708" s="229" t="s">
        <v>151</v>
      </c>
      <c r="E708" s="236" t="s">
        <v>1</v>
      </c>
      <c r="F708" s="237" t="s">
        <v>1029</v>
      </c>
      <c r="G708" s="235"/>
      <c r="H708" s="238">
        <v>2</v>
      </c>
      <c r="I708" s="239"/>
      <c r="J708" s="235"/>
      <c r="K708" s="235"/>
      <c r="L708" s="240"/>
      <c r="M708" s="241"/>
      <c r="N708" s="242"/>
      <c r="O708" s="242"/>
      <c r="P708" s="242"/>
      <c r="Q708" s="242"/>
      <c r="R708" s="242"/>
      <c r="S708" s="242"/>
      <c r="T708" s="24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4" t="s">
        <v>151</v>
      </c>
      <c r="AU708" s="244" t="s">
        <v>147</v>
      </c>
      <c r="AV708" s="13" t="s">
        <v>147</v>
      </c>
      <c r="AW708" s="13" t="s">
        <v>30</v>
      </c>
      <c r="AX708" s="13" t="s">
        <v>80</v>
      </c>
      <c r="AY708" s="244" t="s">
        <v>139</v>
      </c>
    </row>
    <row r="709" s="2" customFormat="1" ht="37.8" customHeight="1">
      <c r="A709" s="37"/>
      <c r="B709" s="38"/>
      <c r="C709" s="215" t="s">
        <v>1030</v>
      </c>
      <c r="D709" s="215" t="s">
        <v>142</v>
      </c>
      <c r="E709" s="216" t="s">
        <v>1031</v>
      </c>
      <c r="F709" s="217" t="s">
        <v>1032</v>
      </c>
      <c r="G709" s="218" t="s">
        <v>145</v>
      </c>
      <c r="H709" s="219">
        <v>6</v>
      </c>
      <c r="I709" s="220"/>
      <c r="J709" s="221">
        <f>ROUND(I709*H709,2)</f>
        <v>0</v>
      </c>
      <c r="K709" s="222"/>
      <c r="L709" s="43"/>
      <c r="M709" s="223" t="s">
        <v>1</v>
      </c>
      <c r="N709" s="224" t="s">
        <v>41</v>
      </c>
      <c r="O709" s="91"/>
      <c r="P709" s="225">
        <f>O709*H709</f>
        <v>0</v>
      </c>
      <c r="Q709" s="225">
        <v>0</v>
      </c>
      <c r="R709" s="225">
        <f>Q709*H709</f>
        <v>0</v>
      </c>
      <c r="S709" s="225">
        <v>0</v>
      </c>
      <c r="T709" s="226">
        <f>S709*H709</f>
        <v>0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227" t="s">
        <v>218</v>
      </c>
      <c r="AT709" s="227" t="s">
        <v>142</v>
      </c>
      <c r="AU709" s="227" t="s">
        <v>147</v>
      </c>
      <c r="AY709" s="16" t="s">
        <v>139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6" t="s">
        <v>148</v>
      </c>
      <c r="BK709" s="228">
        <f>ROUND(I709*H709,2)</f>
        <v>0</v>
      </c>
      <c r="BL709" s="16" t="s">
        <v>218</v>
      </c>
      <c r="BM709" s="227" t="s">
        <v>1033</v>
      </c>
    </row>
    <row r="710" s="2" customFormat="1">
      <c r="A710" s="37"/>
      <c r="B710" s="38"/>
      <c r="C710" s="39"/>
      <c r="D710" s="229" t="s">
        <v>150</v>
      </c>
      <c r="E710" s="39"/>
      <c r="F710" s="230" t="s">
        <v>1032</v>
      </c>
      <c r="G710" s="39"/>
      <c r="H710" s="39"/>
      <c r="I710" s="231"/>
      <c r="J710" s="39"/>
      <c r="K710" s="39"/>
      <c r="L710" s="43"/>
      <c r="M710" s="232"/>
      <c r="N710" s="233"/>
      <c r="O710" s="91"/>
      <c r="P710" s="91"/>
      <c r="Q710" s="91"/>
      <c r="R710" s="91"/>
      <c r="S710" s="91"/>
      <c r="T710" s="92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T710" s="16" t="s">
        <v>150</v>
      </c>
      <c r="AU710" s="16" t="s">
        <v>147</v>
      </c>
    </row>
    <row r="711" s="13" customFormat="1">
      <c r="A711" s="13"/>
      <c r="B711" s="234"/>
      <c r="C711" s="235"/>
      <c r="D711" s="229" t="s">
        <v>151</v>
      </c>
      <c r="E711" s="236" t="s">
        <v>1</v>
      </c>
      <c r="F711" s="237" t="s">
        <v>164</v>
      </c>
      <c r="G711" s="235"/>
      <c r="H711" s="238">
        <v>6</v>
      </c>
      <c r="I711" s="239"/>
      <c r="J711" s="235"/>
      <c r="K711" s="235"/>
      <c r="L711" s="240"/>
      <c r="M711" s="241"/>
      <c r="N711" s="242"/>
      <c r="O711" s="242"/>
      <c r="P711" s="242"/>
      <c r="Q711" s="242"/>
      <c r="R711" s="242"/>
      <c r="S711" s="242"/>
      <c r="T711" s="24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4" t="s">
        <v>151</v>
      </c>
      <c r="AU711" s="244" t="s">
        <v>147</v>
      </c>
      <c r="AV711" s="13" t="s">
        <v>147</v>
      </c>
      <c r="AW711" s="13" t="s">
        <v>30</v>
      </c>
      <c r="AX711" s="13" t="s">
        <v>80</v>
      </c>
      <c r="AY711" s="244" t="s">
        <v>139</v>
      </c>
    </row>
    <row r="712" s="2" customFormat="1" ht="24.15" customHeight="1">
      <c r="A712" s="37"/>
      <c r="B712" s="38"/>
      <c r="C712" s="245" t="s">
        <v>1034</v>
      </c>
      <c r="D712" s="245" t="s">
        <v>200</v>
      </c>
      <c r="E712" s="246" t="s">
        <v>1035</v>
      </c>
      <c r="F712" s="247" t="s">
        <v>1036</v>
      </c>
      <c r="G712" s="248" t="s">
        <v>145</v>
      </c>
      <c r="H712" s="249">
        <v>6</v>
      </c>
      <c r="I712" s="250"/>
      <c r="J712" s="251">
        <f>ROUND(I712*H712,2)</f>
        <v>0</v>
      </c>
      <c r="K712" s="252"/>
      <c r="L712" s="253"/>
      <c r="M712" s="254" t="s">
        <v>1</v>
      </c>
      <c r="N712" s="255" t="s">
        <v>41</v>
      </c>
      <c r="O712" s="91"/>
      <c r="P712" s="225">
        <f>O712*H712</f>
        <v>0</v>
      </c>
      <c r="Q712" s="225">
        <v>0.02</v>
      </c>
      <c r="R712" s="225">
        <f>Q712*H712</f>
        <v>0.12</v>
      </c>
      <c r="S712" s="225">
        <v>0</v>
      </c>
      <c r="T712" s="226">
        <f>S712*H712</f>
        <v>0</v>
      </c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R712" s="227" t="s">
        <v>292</v>
      </c>
      <c r="AT712" s="227" t="s">
        <v>200</v>
      </c>
      <c r="AU712" s="227" t="s">
        <v>147</v>
      </c>
      <c r="AY712" s="16" t="s">
        <v>139</v>
      </c>
      <c r="BE712" s="228">
        <f>IF(N712="základní",J712,0)</f>
        <v>0</v>
      </c>
      <c r="BF712" s="228">
        <f>IF(N712="snížená",J712,0)</f>
        <v>0</v>
      </c>
      <c r="BG712" s="228">
        <f>IF(N712="zákl. přenesená",J712,0)</f>
        <v>0</v>
      </c>
      <c r="BH712" s="228">
        <f>IF(N712="sníž. přenesená",J712,0)</f>
        <v>0</v>
      </c>
      <c r="BI712" s="228">
        <f>IF(N712="nulová",J712,0)</f>
        <v>0</v>
      </c>
      <c r="BJ712" s="16" t="s">
        <v>148</v>
      </c>
      <c r="BK712" s="228">
        <f>ROUND(I712*H712,2)</f>
        <v>0</v>
      </c>
      <c r="BL712" s="16" t="s">
        <v>218</v>
      </c>
      <c r="BM712" s="227" t="s">
        <v>1037</v>
      </c>
    </row>
    <row r="713" s="2" customFormat="1">
      <c r="A713" s="37"/>
      <c r="B713" s="38"/>
      <c r="C713" s="39"/>
      <c r="D713" s="229" t="s">
        <v>150</v>
      </c>
      <c r="E713" s="39"/>
      <c r="F713" s="230" t="s">
        <v>1036</v>
      </c>
      <c r="G713" s="39"/>
      <c r="H713" s="39"/>
      <c r="I713" s="231"/>
      <c r="J713" s="39"/>
      <c r="K713" s="39"/>
      <c r="L713" s="43"/>
      <c r="M713" s="232"/>
      <c r="N713" s="233"/>
      <c r="O713" s="91"/>
      <c r="P713" s="91"/>
      <c r="Q713" s="91"/>
      <c r="R713" s="91"/>
      <c r="S713" s="91"/>
      <c r="T713" s="92"/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T713" s="16" t="s">
        <v>150</v>
      </c>
      <c r="AU713" s="16" t="s">
        <v>147</v>
      </c>
    </row>
    <row r="714" s="2" customFormat="1" ht="37.8" customHeight="1">
      <c r="A714" s="37"/>
      <c r="B714" s="38"/>
      <c r="C714" s="215" t="s">
        <v>1038</v>
      </c>
      <c r="D714" s="215" t="s">
        <v>142</v>
      </c>
      <c r="E714" s="216" t="s">
        <v>1039</v>
      </c>
      <c r="F714" s="217" t="s">
        <v>1040</v>
      </c>
      <c r="G714" s="218" t="s">
        <v>145</v>
      </c>
      <c r="H714" s="219">
        <v>1</v>
      </c>
      <c r="I714" s="220"/>
      <c r="J714" s="221">
        <f>ROUND(I714*H714,2)</f>
        <v>0</v>
      </c>
      <c r="K714" s="222"/>
      <c r="L714" s="43"/>
      <c r="M714" s="223" t="s">
        <v>1</v>
      </c>
      <c r="N714" s="224" t="s">
        <v>41</v>
      </c>
      <c r="O714" s="91"/>
      <c r="P714" s="225">
        <f>O714*H714</f>
        <v>0</v>
      </c>
      <c r="Q714" s="225">
        <v>0.00092000000000000003</v>
      </c>
      <c r="R714" s="225">
        <f>Q714*H714</f>
        <v>0.00092000000000000003</v>
      </c>
      <c r="S714" s="225">
        <v>0</v>
      </c>
      <c r="T714" s="226">
        <f>S714*H714</f>
        <v>0</v>
      </c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R714" s="227" t="s">
        <v>218</v>
      </c>
      <c r="AT714" s="227" t="s">
        <v>142</v>
      </c>
      <c r="AU714" s="227" t="s">
        <v>147</v>
      </c>
      <c r="AY714" s="16" t="s">
        <v>139</v>
      </c>
      <c r="BE714" s="228">
        <f>IF(N714="základní",J714,0)</f>
        <v>0</v>
      </c>
      <c r="BF714" s="228">
        <f>IF(N714="snížená",J714,0)</f>
        <v>0</v>
      </c>
      <c r="BG714" s="228">
        <f>IF(N714="zákl. přenesená",J714,0)</f>
        <v>0</v>
      </c>
      <c r="BH714" s="228">
        <f>IF(N714="sníž. přenesená",J714,0)</f>
        <v>0</v>
      </c>
      <c r="BI714" s="228">
        <f>IF(N714="nulová",J714,0)</f>
        <v>0</v>
      </c>
      <c r="BJ714" s="16" t="s">
        <v>148</v>
      </c>
      <c r="BK714" s="228">
        <f>ROUND(I714*H714,2)</f>
        <v>0</v>
      </c>
      <c r="BL714" s="16" t="s">
        <v>218</v>
      </c>
      <c r="BM714" s="227" t="s">
        <v>1041</v>
      </c>
    </row>
    <row r="715" s="2" customFormat="1">
      <c r="A715" s="37"/>
      <c r="B715" s="38"/>
      <c r="C715" s="39"/>
      <c r="D715" s="229" t="s">
        <v>150</v>
      </c>
      <c r="E715" s="39"/>
      <c r="F715" s="230" t="s">
        <v>1040</v>
      </c>
      <c r="G715" s="39"/>
      <c r="H715" s="39"/>
      <c r="I715" s="231"/>
      <c r="J715" s="39"/>
      <c r="K715" s="39"/>
      <c r="L715" s="43"/>
      <c r="M715" s="232"/>
      <c r="N715" s="233"/>
      <c r="O715" s="91"/>
      <c r="P715" s="91"/>
      <c r="Q715" s="91"/>
      <c r="R715" s="91"/>
      <c r="S715" s="91"/>
      <c r="T715" s="92"/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T715" s="16" t="s">
        <v>150</v>
      </c>
      <c r="AU715" s="16" t="s">
        <v>147</v>
      </c>
    </row>
    <row r="716" s="2" customFormat="1" ht="24.15" customHeight="1">
      <c r="A716" s="37"/>
      <c r="B716" s="38"/>
      <c r="C716" s="215" t="s">
        <v>1042</v>
      </c>
      <c r="D716" s="215" t="s">
        <v>142</v>
      </c>
      <c r="E716" s="216" t="s">
        <v>1043</v>
      </c>
      <c r="F716" s="217" t="s">
        <v>1044</v>
      </c>
      <c r="G716" s="218" t="s">
        <v>145</v>
      </c>
      <c r="H716" s="219">
        <v>6</v>
      </c>
      <c r="I716" s="220"/>
      <c r="J716" s="221">
        <f>ROUND(I716*H716,2)</f>
        <v>0</v>
      </c>
      <c r="K716" s="222"/>
      <c r="L716" s="43"/>
      <c r="M716" s="223" t="s">
        <v>1</v>
      </c>
      <c r="N716" s="224" t="s">
        <v>41</v>
      </c>
      <c r="O716" s="91"/>
      <c r="P716" s="225">
        <f>O716*H716</f>
        <v>0</v>
      </c>
      <c r="Q716" s="225">
        <v>0</v>
      </c>
      <c r="R716" s="225">
        <f>Q716*H716</f>
        <v>0</v>
      </c>
      <c r="S716" s="225">
        <v>0</v>
      </c>
      <c r="T716" s="226">
        <f>S716*H716</f>
        <v>0</v>
      </c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R716" s="227" t="s">
        <v>218</v>
      </c>
      <c r="AT716" s="227" t="s">
        <v>142</v>
      </c>
      <c r="AU716" s="227" t="s">
        <v>147</v>
      </c>
      <c r="AY716" s="16" t="s">
        <v>139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16" t="s">
        <v>148</v>
      </c>
      <c r="BK716" s="228">
        <f>ROUND(I716*H716,2)</f>
        <v>0</v>
      </c>
      <c r="BL716" s="16" t="s">
        <v>218</v>
      </c>
      <c r="BM716" s="227" t="s">
        <v>1045</v>
      </c>
    </row>
    <row r="717" s="2" customFormat="1">
      <c r="A717" s="37"/>
      <c r="B717" s="38"/>
      <c r="C717" s="39"/>
      <c r="D717" s="229" t="s">
        <v>150</v>
      </c>
      <c r="E717" s="39"/>
      <c r="F717" s="230" t="s">
        <v>1044</v>
      </c>
      <c r="G717" s="39"/>
      <c r="H717" s="39"/>
      <c r="I717" s="231"/>
      <c r="J717" s="39"/>
      <c r="K717" s="39"/>
      <c r="L717" s="43"/>
      <c r="M717" s="232"/>
      <c r="N717" s="233"/>
      <c r="O717" s="91"/>
      <c r="P717" s="91"/>
      <c r="Q717" s="91"/>
      <c r="R717" s="91"/>
      <c r="S717" s="91"/>
      <c r="T717" s="92"/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T717" s="16" t="s">
        <v>150</v>
      </c>
      <c r="AU717" s="16" t="s">
        <v>147</v>
      </c>
    </row>
    <row r="718" s="13" customFormat="1">
      <c r="A718" s="13"/>
      <c r="B718" s="234"/>
      <c r="C718" s="235"/>
      <c r="D718" s="229" t="s">
        <v>151</v>
      </c>
      <c r="E718" s="236" t="s">
        <v>1</v>
      </c>
      <c r="F718" s="237" t="s">
        <v>164</v>
      </c>
      <c r="G718" s="235"/>
      <c r="H718" s="238">
        <v>6</v>
      </c>
      <c r="I718" s="239"/>
      <c r="J718" s="235"/>
      <c r="K718" s="235"/>
      <c r="L718" s="240"/>
      <c r="M718" s="241"/>
      <c r="N718" s="242"/>
      <c r="O718" s="242"/>
      <c r="P718" s="242"/>
      <c r="Q718" s="242"/>
      <c r="R718" s="242"/>
      <c r="S718" s="242"/>
      <c r="T718" s="24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4" t="s">
        <v>151</v>
      </c>
      <c r="AU718" s="244" t="s">
        <v>147</v>
      </c>
      <c r="AV718" s="13" t="s">
        <v>147</v>
      </c>
      <c r="AW718" s="13" t="s">
        <v>30</v>
      </c>
      <c r="AX718" s="13" t="s">
        <v>80</v>
      </c>
      <c r="AY718" s="244" t="s">
        <v>139</v>
      </c>
    </row>
    <row r="719" s="2" customFormat="1" ht="16.5" customHeight="1">
      <c r="A719" s="37"/>
      <c r="B719" s="38"/>
      <c r="C719" s="245" t="s">
        <v>1046</v>
      </c>
      <c r="D719" s="245" t="s">
        <v>200</v>
      </c>
      <c r="E719" s="246" t="s">
        <v>1047</v>
      </c>
      <c r="F719" s="247" t="s">
        <v>1048</v>
      </c>
      <c r="G719" s="248" t="s">
        <v>145</v>
      </c>
      <c r="H719" s="249">
        <v>6</v>
      </c>
      <c r="I719" s="250"/>
      <c r="J719" s="251">
        <f>ROUND(I719*H719,2)</f>
        <v>0</v>
      </c>
      <c r="K719" s="252"/>
      <c r="L719" s="253"/>
      <c r="M719" s="254" t="s">
        <v>1</v>
      </c>
      <c r="N719" s="255" t="s">
        <v>41</v>
      </c>
      <c r="O719" s="91"/>
      <c r="P719" s="225">
        <f>O719*H719</f>
        <v>0</v>
      </c>
      <c r="Q719" s="225">
        <v>0.00014999999999999999</v>
      </c>
      <c r="R719" s="225">
        <f>Q719*H719</f>
        <v>0.00089999999999999998</v>
      </c>
      <c r="S719" s="225">
        <v>0</v>
      </c>
      <c r="T719" s="226">
        <f>S719*H719</f>
        <v>0</v>
      </c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R719" s="227" t="s">
        <v>292</v>
      </c>
      <c r="AT719" s="227" t="s">
        <v>200</v>
      </c>
      <c r="AU719" s="227" t="s">
        <v>147</v>
      </c>
      <c r="AY719" s="16" t="s">
        <v>139</v>
      </c>
      <c r="BE719" s="228">
        <f>IF(N719="základní",J719,0)</f>
        <v>0</v>
      </c>
      <c r="BF719" s="228">
        <f>IF(N719="snížená",J719,0)</f>
        <v>0</v>
      </c>
      <c r="BG719" s="228">
        <f>IF(N719="zákl. přenesená",J719,0)</f>
        <v>0</v>
      </c>
      <c r="BH719" s="228">
        <f>IF(N719="sníž. přenesená",J719,0)</f>
        <v>0</v>
      </c>
      <c r="BI719" s="228">
        <f>IF(N719="nulová",J719,0)</f>
        <v>0</v>
      </c>
      <c r="BJ719" s="16" t="s">
        <v>148</v>
      </c>
      <c r="BK719" s="228">
        <f>ROUND(I719*H719,2)</f>
        <v>0</v>
      </c>
      <c r="BL719" s="16" t="s">
        <v>218</v>
      </c>
      <c r="BM719" s="227" t="s">
        <v>1049</v>
      </c>
    </row>
    <row r="720" s="2" customFormat="1">
      <c r="A720" s="37"/>
      <c r="B720" s="38"/>
      <c r="C720" s="39"/>
      <c r="D720" s="229" t="s">
        <v>150</v>
      </c>
      <c r="E720" s="39"/>
      <c r="F720" s="230" t="s">
        <v>1048</v>
      </c>
      <c r="G720" s="39"/>
      <c r="H720" s="39"/>
      <c r="I720" s="231"/>
      <c r="J720" s="39"/>
      <c r="K720" s="39"/>
      <c r="L720" s="43"/>
      <c r="M720" s="232"/>
      <c r="N720" s="233"/>
      <c r="O720" s="91"/>
      <c r="P720" s="91"/>
      <c r="Q720" s="91"/>
      <c r="R720" s="91"/>
      <c r="S720" s="91"/>
      <c r="T720" s="92"/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T720" s="16" t="s">
        <v>150</v>
      </c>
      <c r="AU720" s="16" t="s">
        <v>147</v>
      </c>
    </row>
    <row r="721" s="2" customFormat="1" ht="16.5" customHeight="1">
      <c r="A721" s="37"/>
      <c r="B721" s="38"/>
      <c r="C721" s="245" t="s">
        <v>1050</v>
      </c>
      <c r="D721" s="245" t="s">
        <v>200</v>
      </c>
      <c r="E721" s="246" t="s">
        <v>1051</v>
      </c>
      <c r="F721" s="247" t="s">
        <v>1052</v>
      </c>
      <c r="G721" s="248" t="s">
        <v>145</v>
      </c>
      <c r="H721" s="249">
        <v>6</v>
      </c>
      <c r="I721" s="250"/>
      <c r="J721" s="251">
        <f>ROUND(I721*H721,2)</f>
        <v>0</v>
      </c>
      <c r="K721" s="252"/>
      <c r="L721" s="253"/>
      <c r="M721" s="254" t="s">
        <v>1</v>
      </c>
      <c r="N721" s="255" t="s">
        <v>41</v>
      </c>
      <c r="O721" s="91"/>
      <c r="P721" s="225">
        <f>O721*H721</f>
        <v>0</v>
      </c>
      <c r="Q721" s="225">
        <v>0.00014999999999999999</v>
      </c>
      <c r="R721" s="225">
        <f>Q721*H721</f>
        <v>0.00089999999999999998</v>
      </c>
      <c r="S721" s="225">
        <v>0</v>
      </c>
      <c r="T721" s="226">
        <f>S721*H721</f>
        <v>0</v>
      </c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R721" s="227" t="s">
        <v>292</v>
      </c>
      <c r="AT721" s="227" t="s">
        <v>200</v>
      </c>
      <c r="AU721" s="227" t="s">
        <v>147</v>
      </c>
      <c r="AY721" s="16" t="s">
        <v>139</v>
      </c>
      <c r="BE721" s="228">
        <f>IF(N721="základní",J721,0)</f>
        <v>0</v>
      </c>
      <c r="BF721" s="228">
        <f>IF(N721="snížená",J721,0)</f>
        <v>0</v>
      </c>
      <c r="BG721" s="228">
        <f>IF(N721="zákl. přenesená",J721,0)</f>
        <v>0</v>
      </c>
      <c r="BH721" s="228">
        <f>IF(N721="sníž. přenesená",J721,0)</f>
        <v>0</v>
      </c>
      <c r="BI721" s="228">
        <f>IF(N721="nulová",J721,0)</f>
        <v>0</v>
      </c>
      <c r="BJ721" s="16" t="s">
        <v>148</v>
      </c>
      <c r="BK721" s="228">
        <f>ROUND(I721*H721,2)</f>
        <v>0</v>
      </c>
      <c r="BL721" s="16" t="s">
        <v>218</v>
      </c>
      <c r="BM721" s="227" t="s">
        <v>1053</v>
      </c>
    </row>
    <row r="722" s="2" customFormat="1">
      <c r="A722" s="37"/>
      <c r="B722" s="38"/>
      <c r="C722" s="39"/>
      <c r="D722" s="229" t="s">
        <v>150</v>
      </c>
      <c r="E722" s="39"/>
      <c r="F722" s="230" t="s">
        <v>1052</v>
      </c>
      <c r="G722" s="39"/>
      <c r="H722" s="39"/>
      <c r="I722" s="231"/>
      <c r="J722" s="39"/>
      <c r="K722" s="39"/>
      <c r="L722" s="43"/>
      <c r="M722" s="232"/>
      <c r="N722" s="233"/>
      <c r="O722" s="91"/>
      <c r="P722" s="91"/>
      <c r="Q722" s="91"/>
      <c r="R722" s="91"/>
      <c r="S722" s="91"/>
      <c r="T722" s="92"/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T722" s="16" t="s">
        <v>150</v>
      </c>
      <c r="AU722" s="16" t="s">
        <v>147</v>
      </c>
    </row>
    <row r="723" s="2" customFormat="1" ht="24.15" customHeight="1">
      <c r="A723" s="37"/>
      <c r="B723" s="38"/>
      <c r="C723" s="215" t="s">
        <v>1054</v>
      </c>
      <c r="D723" s="215" t="s">
        <v>142</v>
      </c>
      <c r="E723" s="216" t="s">
        <v>1055</v>
      </c>
      <c r="F723" s="217" t="s">
        <v>1056</v>
      </c>
      <c r="G723" s="218" t="s">
        <v>145</v>
      </c>
      <c r="H723" s="219">
        <v>6</v>
      </c>
      <c r="I723" s="220"/>
      <c r="J723" s="221">
        <f>ROUND(I723*H723,2)</f>
        <v>0</v>
      </c>
      <c r="K723" s="222"/>
      <c r="L723" s="43"/>
      <c r="M723" s="223" t="s">
        <v>1</v>
      </c>
      <c r="N723" s="224" t="s">
        <v>41</v>
      </c>
      <c r="O723" s="91"/>
      <c r="P723" s="225">
        <f>O723*H723</f>
        <v>0</v>
      </c>
      <c r="Q723" s="225">
        <v>0</v>
      </c>
      <c r="R723" s="225">
        <f>Q723*H723</f>
        <v>0</v>
      </c>
      <c r="S723" s="225">
        <v>0</v>
      </c>
      <c r="T723" s="226">
        <f>S723*H723</f>
        <v>0</v>
      </c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R723" s="227" t="s">
        <v>218</v>
      </c>
      <c r="AT723" s="227" t="s">
        <v>142</v>
      </c>
      <c r="AU723" s="227" t="s">
        <v>147</v>
      </c>
      <c r="AY723" s="16" t="s">
        <v>139</v>
      </c>
      <c r="BE723" s="228">
        <f>IF(N723="základní",J723,0)</f>
        <v>0</v>
      </c>
      <c r="BF723" s="228">
        <f>IF(N723="snížená",J723,0)</f>
        <v>0</v>
      </c>
      <c r="BG723" s="228">
        <f>IF(N723="zákl. přenesená",J723,0)</f>
        <v>0</v>
      </c>
      <c r="BH723" s="228">
        <f>IF(N723="sníž. přenesená",J723,0)</f>
        <v>0</v>
      </c>
      <c r="BI723" s="228">
        <f>IF(N723="nulová",J723,0)</f>
        <v>0</v>
      </c>
      <c r="BJ723" s="16" t="s">
        <v>148</v>
      </c>
      <c r="BK723" s="228">
        <f>ROUND(I723*H723,2)</f>
        <v>0</v>
      </c>
      <c r="BL723" s="16" t="s">
        <v>218</v>
      </c>
      <c r="BM723" s="227" t="s">
        <v>1057</v>
      </c>
    </row>
    <row r="724" s="2" customFormat="1">
      <c r="A724" s="37"/>
      <c r="B724" s="38"/>
      <c r="C724" s="39"/>
      <c r="D724" s="229" t="s">
        <v>150</v>
      </c>
      <c r="E724" s="39"/>
      <c r="F724" s="230" t="s">
        <v>1056</v>
      </c>
      <c r="G724" s="39"/>
      <c r="H724" s="39"/>
      <c r="I724" s="231"/>
      <c r="J724" s="39"/>
      <c r="K724" s="39"/>
      <c r="L724" s="43"/>
      <c r="M724" s="232"/>
      <c r="N724" s="233"/>
      <c r="O724" s="91"/>
      <c r="P724" s="91"/>
      <c r="Q724" s="91"/>
      <c r="R724" s="91"/>
      <c r="S724" s="91"/>
      <c r="T724" s="92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T724" s="16" t="s">
        <v>150</v>
      </c>
      <c r="AU724" s="16" t="s">
        <v>147</v>
      </c>
    </row>
    <row r="725" s="2" customFormat="1" ht="24.15" customHeight="1">
      <c r="A725" s="37"/>
      <c r="B725" s="38"/>
      <c r="C725" s="245" t="s">
        <v>1058</v>
      </c>
      <c r="D725" s="245" t="s">
        <v>200</v>
      </c>
      <c r="E725" s="246" t="s">
        <v>1059</v>
      </c>
      <c r="F725" s="247" t="s">
        <v>1060</v>
      </c>
      <c r="G725" s="248" t="s">
        <v>145</v>
      </c>
      <c r="H725" s="249">
        <v>6</v>
      </c>
      <c r="I725" s="250"/>
      <c r="J725" s="251">
        <f>ROUND(I725*H725,2)</f>
        <v>0</v>
      </c>
      <c r="K725" s="252"/>
      <c r="L725" s="253"/>
      <c r="M725" s="254" t="s">
        <v>1</v>
      </c>
      <c r="N725" s="255" t="s">
        <v>41</v>
      </c>
      <c r="O725" s="91"/>
      <c r="P725" s="225">
        <f>O725*H725</f>
        <v>0</v>
      </c>
      <c r="Q725" s="225">
        <v>0.0011999999999999999</v>
      </c>
      <c r="R725" s="225">
        <f>Q725*H725</f>
        <v>0.0071999999999999998</v>
      </c>
      <c r="S725" s="225">
        <v>0</v>
      </c>
      <c r="T725" s="226">
        <f>S725*H725</f>
        <v>0</v>
      </c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R725" s="227" t="s">
        <v>292</v>
      </c>
      <c r="AT725" s="227" t="s">
        <v>200</v>
      </c>
      <c r="AU725" s="227" t="s">
        <v>147</v>
      </c>
      <c r="AY725" s="16" t="s">
        <v>139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6" t="s">
        <v>148</v>
      </c>
      <c r="BK725" s="228">
        <f>ROUND(I725*H725,2)</f>
        <v>0</v>
      </c>
      <c r="BL725" s="16" t="s">
        <v>218</v>
      </c>
      <c r="BM725" s="227" t="s">
        <v>1061</v>
      </c>
    </row>
    <row r="726" s="2" customFormat="1">
      <c r="A726" s="37"/>
      <c r="B726" s="38"/>
      <c r="C726" s="39"/>
      <c r="D726" s="229" t="s">
        <v>150</v>
      </c>
      <c r="E726" s="39"/>
      <c r="F726" s="230" t="s">
        <v>1060</v>
      </c>
      <c r="G726" s="39"/>
      <c r="H726" s="39"/>
      <c r="I726" s="231"/>
      <c r="J726" s="39"/>
      <c r="K726" s="39"/>
      <c r="L726" s="43"/>
      <c r="M726" s="232"/>
      <c r="N726" s="233"/>
      <c r="O726" s="91"/>
      <c r="P726" s="91"/>
      <c r="Q726" s="91"/>
      <c r="R726" s="91"/>
      <c r="S726" s="91"/>
      <c r="T726" s="92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T726" s="16" t="s">
        <v>150</v>
      </c>
      <c r="AU726" s="16" t="s">
        <v>147</v>
      </c>
    </row>
    <row r="727" s="2" customFormat="1" ht="24.15" customHeight="1">
      <c r="A727" s="37"/>
      <c r="B727" s="38"/>
      <c r="C727" s="215" t="s">
        <v>1062</v>
      </c>
      <c r="D727" s="215" t="s">
        <v>142</v>
      </c>
      <c r="E727" s="216" t="s">
        <v>1063</v>
      </c>
      <c r="F727" s="217" t="s">
        <v>1064</v>
      </c>
      <c r="G727" s="218" t="s">
        <v>145</v>
      </c>
      <c r="H727" s="219">
        <v>1</v>
      </c>
      <c r="I727" s="220"/>
      <c r="J727" s="221">
        <f>ROUND(I727*H727,2)</f>
        <v>0</v>
      </c>
      <c r="K727" s="222"/>
      <c r="L727" s="43"/>
      <c r="M727" s="223" t="s">
        <v>1</v>
      </c>
      <c r="N727" s="224" t="s">
        <v>41</v>
      </c>
      <c r="O727" s="91"/>
      <c r="P727" s="225">
        <f>O727*H727</f>
        <v>0</v>
      </c>
      <c r="Q727" s="225">
        <v>0</v>
      </c>
      <c r="R727" s="225">
        <f>Q727*H727</f>
        <v>0</v>
      </c>
      <c r="S727" s="225">
        <v>0</v>
      </c>
      <c r="T727" s="226">
        <f>S727*H727</f>
        <v>0</v>
      </c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R727" s="227" t="s">
        <v>218</v>
      </c>
      <c r="AT727" s="227" t="s">
        <v>142</v>
      </c>
      <c r="AU727" s="227" t="s">
        <v>147</v>
      </c>
      <c r="AY727" s="16" t="s">
        <v>139</v>
      </c>
      <c r="BE727" s="228">
        <f>IF(N727="základní",J727,0)</f>
        <v>0</v>
      </c>
      <c r="BF727" s="228">
        <f>IF(N727="snížená",J727,0)</f>
        <v>0</v>
      </c>
      <c r="BG727" s="228">
        <f>IF(N727="zákl. přenesená",J727,0)</f>
        <v>0</v>
      </c>
      <c r="BH727" s="228">
        <f>IF(N727="sníž. přenesená",J727,0)</f>
        <v>0</v>
      </c>
      <c r="BI727" s="228">
        <f>IF(N727="nulová",J727,0)</f>
        <v>0</v>
      </c>
      <c r="BJ727" s="16" t="s">
        <v>148</v>
      </c>
      <c r="BK727" s="228">
        <f>ROUND(I727*H727,2)</f>
        <v>0</v>
      </c>
      <c r="BL727" s="16" t="s">
        <v>218</v>
      </c>
      <c r="BM727" s="227" t="s">
        <v>1065</v>
      </c>
    </row>
    <row r="728" s="2" customFormat="1">
      <c r="A728" s="37"/>
      <c r="B728" s="38"/>
      <c r="C728" s="39"/>
      <c r="D728" s="229" t="s">
        <v>150</v>
      </c>
      <c r="E728" s="39"/>
      <c r="F728" s="230" t="s">
        <v>1064</v>
      </c>
      <c r="G728" s="39"/>
      <c r="H728" s="39"/>
      <c r="I728" s="231"/>
      <c r="J728" s="39"/>
      <c r="K728" s="39"/>
      <c r="L728" s="43"/>
      <c r="M728" s="232"/>
      <c r="N728" s="233"/>
      <c r="O728" s="91"/>
      <c r="P728" s="91"/>
      <c r="Q728" s="91"/>
      <c r="R728" s="91"/>
      <c r="S728" s="91"/>
      <c r="T728" s="92"/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T728" s="16" t="s">
        <v>150</v>
      </c>
      <c r="AU728" s="16" t="s">
        <v>147</v>
      </c>
    </row>
    <row r="729" s="13" customFormat="1">
      <c r="A729" s="13"/>
      <c r="B729" s="234"/>
      <c r="C729" s="235"/>
      <c r="D729" s="229" t="s">
        <v>151</v>
      </c>
      <c r="E729" s="236" t="s">
        <v>1</v>
      </c>
      <c r="F729" s="237" t="s">
        <v>80</v>
      </c>
      <c r="G729" s="235"/>
      <c r="H729" s="238">
        <v>1</v>
      </c>
      <c r="I729" s="239"/>
      <c r="J729" s="235"/>
      <c r="K729" s="235"/>
      <c r="L729" s="240"/>
      <c r="M729" s="241"/>
      <c r="N729" s="242"/>
      <c r="O729" s="242"/>
      <c r="P729" s="242"/>
      <c r="Q729" s="242"/>
      <c r="R729" s="242"/>
      <c r="S729" s="242"/>
      <c r="T729" s="24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4" t="s">
        <v>151</v>
      </c>
      <c r="AU729" s="244" t="s">
        <v>147</v>
      </c>
      <c r="AV729" s="13" t="s">
        <v>147</v>
      </c>
      <c r="AW729" s="13" t="s">
        <v>30</v>
      </c>
      <c r="AX729" s="13" t="s">
        <v>80</v>
      </c>
      <c r="AY729" s="244" t="s">
        <v>139</v>
      </c>
    </row>
    <row r="730" s="2" customFormat="1" ht="16.5" customHeight="1">
      <c r="A730" s="37"/>
      <c r="B730" s="38"/>
      <c r="C730" s="245" t="s">
        <v>1066</v>
      </c>
      <c r="D730" s="245" t="s">
        <v>200</v>
      </c>
      <c r="E730" s="246" t="s">
        <v>1067</v>
      </c>
      <c r="F730" s="247" t="s">
        <v>1068</v>
      </c>
      <c r="G730" s="248" t="s">
        <v>145</v>
      </c>
      <c r="H730" s="249">
        <v>1</v>
      </c>
      <c r="I730" s="250"/>
      <c r="J730" s="251">
        <f>ROUND(I730*H730,2)</f>
        <v>0</v>
      </c>
      <c r="K730" s="252"/>
      <c r="L730" s="253"/>
      <c r="M730" s="254" t="s">
        <v>1</v>
      </c>
      <c r="N730" s="255" t="s">
        <v>41</v>
      </c>
      <c r="O730" s="91"/>
      <c r="P730" s="225">
        <f>O730*H730</f>
        <v>0</v>
      </c>
      <c r="Q730" s="225">
        <v>0.00014999999999999999</v>
      </c>
      <c r="R730" s="225">
        <f>Q730*H730</f>
        <v>0.00014999999999999999</v>
      </c>
      <c r="S730" s="225">
        <v>0</v>
      </c>
      <c r="T730" s="226">
        <f>S730*H730</f>
        <v>0</v>
      </c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R730" s="227" t="s">
        <v>292</v>
      </c>
      <c r="AT730" s="227" t="s">
        <v>200</v>
      </c>
      <c r="AU730" s="227" t="s">
        <v>147</v>
      </c>
      <c r="AY730" s="16" t="s">
        <v>139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6" t="s">
        <v>148</v>
      </c>
      <c r="BK730" s="228">
        <f>ROUND(I730*H730,2)</f>
        <v>0</v>
      </c>
      <c r="BL730" s="16" t="s">
        <v>218</v>
      </c>
      <c r="BM730" s="227" t="s">
        <v>1069</v>
      </c>
    </row>
    <row r="731" s="2" customFormat="1">
      <c r="A731" s="37"/>
      <c r="B731" s="38"/>
      <c r="C731" s="39"/>
      <c r="D731" s="229" t="s">
        <v>150</v>
      </c>
      <c r="E731" s="39"/>
      <c r="F731" s="230" t="s">
        <v>1068</v>
      </c>
      <c r="G731" s="39"/>
      <c r="H731" s="39"/>
      <c r="I731" s="231"/>
      <c r="J731" s="39"/>
      <c r="K731" s="39"/>
      <c r="L731" s="43"/>
      <c r="M731" s="232"/>
      <c r="N731" s="233"/>
      <c r="O731" s="91"/>
      <c r="P731" s="91"/>
      <c r="Q731" s="91"/>
      <c r="R731" s="91"/>
      <c r="S731" s="91"/>
      <c r="T731" s="92"/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T731" s="16" t="s">
        <v>150</v>
      </c>
      <c r="AU731" s="16" t="s">
        <v>147</v>
      </c>
    </row>
    <row r="732" s="2" customFormat="1" ht="16.5" customHeight="1">
      <c r="A732" s="37"/>
      <c r="B732" s="38"/>
      <c r="C732" s="245" t="s">
        <v>1070</v>
      </c>
      <c r="D732" s="245" t="s">
        <v>200</v>
      </c>
      <c r="E732" s="246" t="s">
        <v>1071</v>
      </c>
      <c r="F732" s="247" t="s">
        <v>1072</v>
      </c>
      <c r="G732" s="248" t="s">
        <v>145</v>
      </c>
      <c r="H732" s="249">
        <v>1</v>
      </c>
      <c r="I732" s="250"/>
      <c r="J732" s="251">
        <f>ROUND(I732*H732,2)</f>
        <v>0</v>
      </c>
      <c r="K732" s="252"/>
      <c r="L732" s="253"/>
      <c r="M732" s="254" t="s">
        <v>1</v>
      </c>
      <c r="N732" s="255" t="s">
        <v>41</v>
      </c>
      <c r="O732" s="91"/>
      <c r="P732" s="225">
        <f>O732*H732</f>
        <v>0</v>
      </c>
      <c r="Q732" s="225">
        <v>0.00014999999999999999</v>
      </c>
      <c r="R732" s="225">
        <f>Q732*H732</f>
        <v>0.00014999999999999999</v>
      </c>
      <c r="S732" s="225">
        <v>0</v>
      </c>
      <c r="T732" s="226">
        <f>S732*H732</f>
        <v>0</v>
      </c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R732" s="227" t="s">
        <v>292</v>
      </c>
      <c r="AT732" s="227" t="s">
        <v>200</v>
      </c>
      <c r="AU732" s="227" t="s">
        <v>147</v>
      </c>
      <c r="AY732" s="16" t="s">
        <v>139</v>
      </c>
      <c r="BE732" s="228">
        <f>IF(N732="základní",J732,0)</f>
        <v>0</v>
      </c>
      <c r="BF732" s="228">
        <f>IF(N732="snížená",J732,0)</f>
        <v>0</v>
      </c>
      <c r="BG732" s="228">
        <f>IF(N732="zákl. přenesená",J732,0)</f>
        <v>0</v>
      </c>
      <c r="BH732" s="228">
        <f>IF(N732="sníž. přenesená",J732,0)</f>
        <v>0</v>
      </c>
      <c r="BI732" s="228">
        <f>IF(N732="nulová",J732,0)</f>
        <v>0</v>
      </c>
      <c r="BJ732" s="16" t="s">
        <v>148</v>
      </c>
      <c r="BK732" s="228">
        <f>ROUND(I732*H732,2)</f>
        <v>0</v>
      </c>
      <c r="BL732" s="16" t="s">
        <v>218</v>
      </c>
      <c r="BM732" s="227" t="s">
        <v>1073</v>
      </c>
    </row>
    <row r="733" s="2" customFormat="1">
      <c r="A733" s="37"/>
      <c r="B733" s="38"/>
      <c r="C733" s="39"/>
      <c r="D733" s="229" t="s">
        <v>150</v>
      </c>
      <c r="E733" s="39"/>
      <c r="F733" s="230" t="s">
        <v>1072</v>
      </c>
      <c r="G733" s="39"/>
      <c r="H733" s="39"/>
      <c r="I733" s="231"/>
      <c r="J733" s="39"/>
      <c r="K733" s="39"/>
      <c r="L733" s="43"/>
      <c r="M733" s="232"/>
      <c r="N733" s="233"/>
      <c r="O733" s="91"/>
      <c r="P733" s="91"/>
      <c r="Q733" s="91"/>
      <c r="R733" s="91"/>
      <c r="S733" s="91"/>
      <c r="T733" s="92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T733" s="16" t="s">
        <v>150</v>
      </c>
      <c r="AU733" s="16" t="s">
        <v>147</v>
      </c>
    </row>
    <row r="734" s="2" customFormat="1" ht="24.15" customHeight="1">
      <c r="A734" s="37"/>
      <c r="B734" s="38"/>
      <c r="C734" s="215" t="s">
        <v>1074</v>
      </c>
      <c r="D734" s="215" t="s">
        <v>142</v>
      </c>
      <c r="E734" s="216" t="s">
        <v>1075</v>
      </c>
      <c r="F734" s="217" t="s">
        <v>1076</v>
      </c>
      <c r="G734" s="218" t="s">
        <v>145</v>
      </c>
      <c r="H734" s="219">
        <v>1</v>
      </c>
      <c r="I734" s="220"/>
      <c r="J734" s="221">
        <f>ROUND(I734*H734,2)</f>
        <v>0</v>
      </c>
      <c r="K734" s="222"/>
      <c r="L734" s="43"/>
      <c r="M734" s="223" t="s">
        <v>1</v>
      </c>
      <c r="N734" s="224" t="s">
        <v>41</v>
      </c>
      <c r="O734" s="91"/>
      <c r="P734" s="225">
        <f>O734*H734</f>
        <v>0</v>
      </c>
      <c r="Q734" s="225">
        <v>0</v>
      </c>
      <c r="R734" s="225">
        <f>Q734*H734</f>
        <v>0</v>
      </c>
      <c r="S734" s="225">
        <v>0</v>
      </c>
      <c r="T734" s="226">
        <f>S734*H734</f>
        <v>0</v>
      </c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R734" s="227" t="s">
        <v>218</v>
      </c>
      <c r="AT734" s="227" t="s">
        <v>142</v>
      </c>
      <c r="AU734" s="227" t="s">
        <v>147</v>
      </c>
      <c r="AY734" s="16" t="s">
        <v>139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6" t="s">
        <v>148</v>
      </c>
      <c r="BK734" s="228">
        <f>ROUND(I734*H734,2)</f>
        <v>0</v>
      </c>
      <c r="BL734" s="16" t="s">
        <v>218</v>
      </c>
      <c r="BM734" s="227" t="s">
        <v>1077</v>
      </c>
    </row>
    <row r="735" s="2" customFormat="1">
      <c r="A735" s="37"/>
      <c r="B735" s="38"/>
      <c r="C735" s="39"/>
      <c r="D735" s="229" t="s">
        <v>150</v>
      </c>
      <c r="E735" s="39"/>
      <c r="F735" s="230" t="s">
        <v>1076</v>
      </c>
      <c r="G735" s="39"/>
      <c r="H735" s="39"/>
      <c r="I735" s="231"/>
      <c r="J735" s="39"/>
      <c r="K735" s="39"/>
      <c r="L735" s="43"/>
      <c r="M735" s="232"/>
      <c r="N735" s="233"/>
      <c r="O735" s="91"/>
      <c r="P735" s="91"/>
      <c r="Q735" s="91"/>
      <c r="R735" s="91"/>
      <c r="S735" s="91"/>
      <c r="T735" s="92"/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T735" s="16" t="s">
        <v>150</v>
      </c>
      <c r="AU735" s="16" t="s">
        <v>147</v>
      </c>
    </row>
    <row r="736" s="2" customFormat="1" ht="24.15" customHeight="1">
      <c r="A736" s="37"/>
      <c r="B736" s="38"/>
      <c r="C736" s="245" t="s">
        <v>1078</v>
      </c>
      <c r="D736" s="245" t="s">
        <v>200</v>
      </c>
      <c r="E736" s="246" t="s">
        <v>1079</v>
      </c>
      <c r="F736" s="247" t="s">
        <v>1080</v>
      </c>
      <c r="G736" s="248" t="s">
        <v>145</v>
      </c>
      <c r="H736" s="249">
        <v>1</v>
      </c>
      <c r="I736" s="250"/>
      <c r="J736" s="251">
        <f>ROUND(I736*H736,2)</f>
        <v>0</v>
      </c>
      <c r="K736" s="252"/>
      <c r="L736" s="253"/>
      <c r="M736" s="254" t="s">
        <v>1</v>
      </c>
      <c r="N736" s="255" t="s">
        <v>41</v>
      </c>
      <c r="O736" s="91"/>
      <c r="P736" s="225">
        <f>O736*H736</f>
        <v>0</v>
      </c>
      <c r="Q736" s="225">
        <v>0.0014</v>
      </c>
      <c r="R736" s="225">
        <f>Q736*H736</f>
        <v>0.0014</v>
      </c>
      <c r="S736" s="225">
        <v>0</v>
      </c>
      <c r="T736" s="226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227" t="s">
        <v>292</v>
      </c>
      <c r="AT736" s="227" t="s">
        <v>200</v>
      </c>
      <c r="AU736" s="227" t="s">
        <v>147</v>
      </c>
      <c r="AY736" s="16" t="s">
        <v>139</v>
      </c>
      <c r="BE736" s="228">
        <f>IF(N736="základní",J736,0)</f>
        <v>0</v>
      </c>
      <c r="BF736" s="228">
        <f>IF(N736="snížená",J736,0)</f>
        <v>0</v>
      </c>
      <c r="BG736" s="228">
        <f>IF(N736="zákl. přenesená",J736,0)</f>
        <v>0</v>
      </c>
      <c r="BH736" s="228">
        <f>IF(N736="sníž. přenesená",J736,0)</f>
        <v>0</v>
      </c>
      <c r="BI736" s="228">
        <f>IF(N736="nulová",J736,0)</f>
        <v>0</v>
      </c>
      <c r="BJ736" s="16" t="s">
        <v>148</v>
      </c>
      <c r="BK736" s="228">
        <f>ROUND(I736*H736,2)</f>
        <v>0</v>
      </c>
      <c r="BL736" s="16" t="s">
        <v>218</v>
      </c>
      <c r="BM736" s="227" t="s">
        <v>1081</v>
      </c>
    </row>
    <row r="737" s="2" customFormat="1">
      <c r="A737" s="37"/>
      <c r="B737" s="38"/>
      <c r="C737" s="39"/>
      <c r="D737" s="229" t="s">
        <v>150</v>
      </c>
      <c r="E737" s="39"/>
      <c r="F737" s="230" t="s">
        <v>1080</v>
      </c>
      <c r="G737" s="39"/>
      <c r="H737" s="39"/>
      <c r="I737" s="231"/>
      <c r="J737" s="39"/>
      <c r="K737" s="39"/>
      <c r="L737" s="43"/>
      <c r="M737" s="232"/>
      <c r="N737" s="233"/>
      <c r="O737" s="91"/>
      <c r="P737" s="91"/>
      <c r="Q737" s="91"/>
      <c r="R737" s="91"/>
      <c r="S737" s="91"/>
      <c r="T737" s="92"/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T737" s="16" t="s">
        <v>150</v>
      </c>
      <c r="AU737" s="16" t="s">
        <v>147</v>
      </c>
    </row>
    <row r="738" s="2" customFormat="1" ht="37.8" customHeight="1">
      <c r="A738" s="37"/>
      <c r="B738" s="38"/>
      <c r="C738" s="215" t="s">
        <v>1082</v>
      </c>
      <c r="D738" s="215" t="s">
        <v>142</v>
      </c>
      <c r="E738" s="216" t="s">
        <v>1083</v>
      </c>
      <c r="F738" s="217" t="s">
        <v>1084</v>
      </c>
      <c r="G738" s="218" t="s">
        <v>145</v>
      </c>
      <c r="H738" s="219">
        <v>3</v>
      </c>
      <c r="I738" s="220"/>
      <c r="J738" s="221">
        <f>ROUND(I738*H738,2)</f>
        <v>0</v>
      </c>
      <c r="K738" s="222"/>
      <c r="L738" s="43"/>
      <c r="M738" s="223" t="s">
        <v>1</v>
      </c>
      <c r="N738" s="224" t="s">
        <v>41</v>
      </c>
      <c r="O738" s="91"/>
      <c r="P738" s="225">
        <f>O738*H738</f>
        <v>0</v>
      </c>
      <c r="Q738" s="225">
        <v>0.00046999999999999999</v>
      </c>
      <c r="R738" s="225">
        <f>Q738*H738</f>
        <v>0.00141</v>
      </c>
      <c r="S738" s="225">
        <v>0</v>
      </c>
      <c r="T738" s="226">
        <f>S738*H738</f>
        <v>0</v>
      </c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R738" s="227" t="s">
        <v>218</v>
      </c>
      <c r="AT738" s="227" t="s">
        <v>142</v>
      </c>
      <c r="AU738" s="227" t="s">
        <v>147</v>
      </c>
      <c r="AY738" s="16" t="s">
        <v>139</v>
      </c>
      <c r="BE738" s="228">
        <f>IF(N738="základní",J738,0)</f>
        <v>0</v>
      </c>
      <c r="BF738" s="228">
        <f>IF(N738="snížená",J738,0)</f>
        <v>0</v>
      </c>
      <c r="BG738" s="228">
        <f>IF(N738="zákl. přenesená",J738,0)</f>
        <v>0</v>
      </c>
      <c r="BH738" s="228">
        <f>IF(N738="sníž. přenesená",J738,0)</f>
        <v>0</v>
      </c>
      <c r="BI738" s="228">
        <f>IF(N738="nulová",J738,0)</f>
        <v>0</v>
      </c>
      <c r="BJ738" s="16" t="s">
        <v>148</v>
      </c>
      <c r="BK738" s="228">
        <f>ROUND(I738*H738,2)</f>
        <v>0</v>
      </c>
      <c r="BL738" s="16" t="s">
        <v>218</v>
      </c>
      <c r="BM738" s="227" t="s">
        <v>1085</v>
      </c>
    </row>
    <row r="739" s="2" customFormat="1">
      <c r="A739" s="37"/>
      <c r="B739" s="38"/>
      <c r="C739" s="39"/>
      <c r="D739" s="229" t="s">
        <v>150</v>
      </c>
      <c r="E739" s="39"/>
      <c r="F739" s="230" t="s">
        <v>1084</v>
      </c>
      <c r="G739" s="39"/>
      <c r="H739" s="39"/>
      <c r="I739" s="231"/>
      <c r="J739" s="39"/>
      <c r="K739" s="39"/>
      <c r="L739" s="43"/>
      <c r="M739" s="232"/>
      <c r="N739" s="233"/>
      <c r="O739" s="91"/>
      <c r="P739" s="91"/>
      <c r="Q739" s="91"/>
      <c r="R739" s="91"/>
      <c r="S739" s="91"/>
      <c r="T739" s="92"/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T739" s="16" t="s">
        <v>150</v>
      </c>
      <c r="AU739" s="16" t="s">
        <v>147</v>
      </c>
    </row>
    <row r="740" s="13" customFormat="1">
      <c r="A740" s="13"/>
      <c r="B740" s="234"/>
      <c r="C740" s="235"/>
      <c r="D740" s="229" t="s">
        <v>151</v>
      </c>
      <c r="E740" s="236" t="s">
        <v>1</v>
      </c>
      <c r="F740" s="237" t="s">
        <v>140</v>
      </c>
      <c r="G740" s="235"/>
      <c r="H740" s="238">
        <v>3</v>
      </c>
      <c r="I740" s="239"/>
      <c r="J740" s="235"/>
      <c r="K740" s="235"/>
      <c r="L740" s="240"/>
      <c r="M740" s="241"/>
      <c r="N740" s="242"/>
      <c r="O740" s="242"/>
      <c r="P740" s="242"/>
      <c r="Q740" s="242"/>
      <c r="R740" s="242"/>
      <c r="S740" s="242"/>
      <c r="T740" s="24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4" t="s">
        <v>151</v>
      </c>
      <c r="AU740" s="244" t="s">
        <v>147</v>
      </c>
      <c r="AV740" s="13" t="s">
        <v>147</v>
      </c>
      <c r="AW740" s="13" t="s">
        <v>30</v>
      </c>
      <c r="AX740" s="13" t="s">
        <v>80</v>
      </c>
      <c r="AY740" s="244" t="s">
        <v>139</v>
      </c>
    </row>
    <row r="741" s="2" customFormat="1" ht="37.8" customHeight="1">
      <c r="A741" s="37"/>
      <c r="B741" s="38"/>
      <c r="C741" s="245" t="s">
        <v>1086</v>
      </c>
      <c r="D741" s="245" t="s">
        <v>200</v>
      </c>
      <c r="E741" s="246" t="s">
        <v>1087</v>
      </c>
      <c r="F741" s="247" t="s">
        <v>1088</v>
      </c>
      <c r="G741" s="248" t="s">
        <v>145</v>
      </c>
      <c r="H741" s="249">
        <v>3</v>
      </c>
      <c r="I741" s="250"/>
      <c r="J741" s="251">
        <f>ROUND(I741*H741,2)</f>
        <v>0</v>
      </c>
      <c r="K741" s="252"/>
      <c r="L741" s="253"/>
      <c r="M741" s="254" t="s">
        <v>1</v>
      </c>
      <c r="N741" s="255" t="s">
        <v>41</v>
      </c>
      <c r="O741" s="91"/>
      <c r="P741" s="225">
        <f>O741*H741</f>
        <v>0</v>
      </c>
      <c r="Q741" s="225">
        <v>0.025999999999999999</v>
      </c>
      <c r="R741" s="225">
        <f>Q741*H741</f>
        <v>0.078</v>
      </c>
      <c r="S741" s="225">
        <v>0</v>
      </c>
      <c r="T741" s="226">
        <f>S741*H741</f>
        <v>0</v>
      </c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R741" s="227" t="s">
        <v>292</v>
      </c>
      <c r="AT741" s="227" t="s">
        <v>200</v>
      </c>
      <c r="AU741" s="227" t="s">
        <v>147</v>
      </c>
      <c r="AY741" s="16" t="s">
        <v>139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6" t="s">
        <v>148</v>
      </c>
      <c r="BK741" s="228">
        <f>ROUND(I741*H741,2)</f>
        <v>0</v>
      </c>
      <c r="BL741" s="16" t="s">
        <v>218</v>
      </c>
      <c r="BM741" s="227" t="s">
        <v>1089</v>
      </c>
    </row>
    <row r="742" s="2" customFormat="1">
      <c r="A742" s="37"/>
      <c r="B742" s="38"/>
      <c r="C742" s="39"/>
      <c r="D742" s="229" t="s">
        <v>150</v>
      </c>
      <c r="E742" s="39"/>
      <c r="F742" s="230" t="s">
        <v>1088</v>
      </c>
      <c r="G742" s="39"/>
      <c r="H742" s="39"/>
      <c r="I742" s="231"/>
      <c r="J742" s="39"/>
      <c r="K742" s="39"/>
      <c r="L742" s="43"/>
      <c r="M742" s="232"/>
      <c r="N742" s="233"/>
      <c r="O742" s="91"/>
      <c r="P742" s="91"/>
      <c r="Q742" s="91"/>
      <c r="R742" s="91"/>
      <c r="S742" s="91"/>
      <c r="T742" s="92"/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T742" s="16" t="s">
        <v>150</v>
      </c>
      <c r="AU742" s="16" t="s">
        <v>147</v>
      </c>
    </row>
    <row r="743" s="2" customFormat="1" ht="37.8" customHeight="1">
      <c r="A743" s="37"/>
      <c r="B743" s="38"/>
      <c r="C743" s="215" t="s">
        <v>1090</v>
      </c>
      <c r="D743" s="215" t="s">
        <v>142</v>
      </c>
      <c r="E743" s="216" t="s">
        <v>1091</v>
      </c>
      <c r="F743" s="217" t="s">
        <v>1092</v>
      </c>
      <c r="G743" s="218" t="s">
        <v>145</v>
      </c>
      <c r="H743" s="219">
        <v>1</v>
      </c>
      <c r="I743" s="220"/>
      <c r="J743" s="221">
        <f>ROUND(I743*H743,2)</f>
        <v>0</v>
      </c>
      <c r="K743" s="222"/>
      <c r="L743" s="43"/>
      <c r="M743" s="223" t="s">
        <v>1</v>
      </c>
      <c r="N743" s="224" t="s">
        <v>41</v>
      </c>
      <c r="O743" s="91"/>
      <c r="P743" s="225">
        <f>O743*H743</f>
        <v>0</v>
      </c>
      <c r="Q743" s="225">
        <v>0.00048000000000000001</v>
      </c>
      <c r="R743" s="225">
        <f>Q743*H743</f>
        <v>0.00048000000000000001</v>
      </c>
      <c r="S743" s="225">
        <v>0</v>
      </c>
      <c r="T743" s="226">
        <f>S743*H743</f>
        <v>0</v>
      </c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R743" s="227" t="s">
        <v>218</v>
      </c>
      <c r="AT743" s="227" t="s">
        <v>142</v>
      </c>
      <c r="AU743" s="227" t="s">
        <v>147</v>
      </c>
      <c r="AY743" s="16" t="s">
        <v>139</v>
      </c>
      <c r="BE743" s="228">
        <f>IF(N743="základní",J743,0)</f>
        <v>0</v>
      </c>
      <c r="BF743" s="228">
        <f>IF(N743="snížená",J743,0)</f>
        <v>0</v>
      </c>
      <c r="BG743" s="228">
        <f>IF(N743="zákl. přenesená",J743,0)</f>
        <v>0</v>
      </c>
      <c r="BH743" s="228">
        <f>IF(N743="sníž. přenesená",J743,0)</f>
        <v>0</v>
      </c>
      <c r="BI743" s="228">
        <f>IF(N743="nulová",J743,0)</f>
        <v>0</v>
      </c>
      <c r="BJ743" s="16" t="s">
        <v>148</v>
      </c>
      <c r="BK743" s="228">
        <f>ROUND(I743*H743,2)</f>
        <v>0</v>
      </c>
      <c r="BL743" s="16" t="s">
        <v>218</v>
      </c>
      <c r="BM743" s="227" t="s">
        <v>1093</v>
      </c>
    </row>
    <row r="744" s="2" customFormat="1">
      <c r="A744" s="37"/>
      <c r="B744" s="38"/>
      <c r="C744" s="39"/>
      <c r="D744" s="229" t="s">
        <v>150</v>
      </c>
      <c r="E744" s="39"/>
      <c r="F744" s="230" t="s">
        <v>1092</v>
      </c>
      <c r="G744" s="39"/>
      <c r="H744" s="39"/>
      <c r="I744" s="231"/>
      <c r="J744" s="39"/>
      <c r="K744" s="39"/>
      <c r="L744" s="43"/>
      <c r="M744" s="232"/>
      <c r="N744" s="233"/>
      <c r="O744" s="91"/>
      <c r="P744" s="91"/>
      <c r="Q744" s="91"/>
      <c r="R744" s="91"/>
      <c r="S744" s="91"/>
      <c r="T744" s="92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T744" s="16" t="s">
        <v>150</v>
      </c>
      <c r="AU744" s="16" t="s">
        <v>147</v>
      </c>
    </row>
    <row r="745" s="13" customFormat="1">
      <c r="A745" s="13"/>
      <c r="B745" s="234"/>
      <c r="C745" s="235"/>
      <c r="D745" s="229" t="s">
        <v>151</v>
      </c>
      <c r="E745" s="236" t="s">
        <v>1</v>
      </c>
      <c r="F745" s="237" t="s">
        <v>80</v>
      </c>
      <c r="G745" s="235"/>
      <c r="H745" s="238">
        <v>1</v>
      </c>
      <c r="I745" s="239"/>
      <c r="J745" s="235"/>
      <c r="K745" s="235"/>
      <c r="L745" s="240"/>
      <c r="M745" s="241"/>
      <c r="N745" s="242"/>
      <c r="O745" s="242"/>
      <c r="P745" s="242"/>
      <c r="Q745" s="242"/>
      <c r="R745" s="242"/>
      <c r="S745" s="242"/>
      <c r="T745" s="24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4" t="s">
        <v>151</v>
      </c>
      <c r="AU745" s="244" t="s">
        <v>147</v>
      </c>
      <c r="AV745" s="13" t="s">
        <v>147</v>
      </c>
      <c r="AW745" s="13" t="s">
        <v>30</v>
      </c>
      <c r="AX745" s="13" t="s">
        <v>80</v>
      </c>
      <c r="AY745" s="244" t="s">
        <v>139</v>
      </c>
    </row>
    <row r="746" s="2" customFormat="1" ht="37.8" customHeight="1">
      <c r="A746" s="37"/>
      <c r="B746" s="38"/>
      <c r="C746" s="245" t="s">
        <v>1094</v>
      </c>
      <c r="D746" s="245" t="s">
        <v>200</v>
      </c>
      <c r="E746" s="246" t="s">
        <v>1095</v>
      </c>
      <c r="F746" s="247" t="s">
        <v>1096</v>
      </c>
      <c r="G746" s="248" t="s">
        <v>145</v>
      </c>
      <c r="H746" s="249">
        <v>1</v>
      </c>
      <c r="I746" s="250"/>
      <c r="J746" s="251">
        <f>ROUND(I746*H746,2)</f>
        <v>0</v>
      </c>
      <c r="K746" s="252"/>
      <c r="L746" s="253"/>
      <c r="M746" s="254" t="s">
        <v>1</v>
      </c>
      <c r="N746" s="255" t="s">
        <v>41</v>
      </c>
      <c r="O746" s="91"/>
      <c r="P746" s="225">
        <f>O746*H746</f>
        <v>0</v>
      </c>
      <c r="Q746" s="225">
        <v>0.035000000000000003</v>
      </c>
      <c r="R746" s="225">
        <f>Q746*H746</f>
        <v>0.035000000000000003</v>
      </c>
      <c r="S746" s="225">
        <v>0</v>
      </c>
      <c r="T746" s="226">
        <f>S746*H746</f>
        <v>0</v>
      </c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R746" s="227" t="s">
        <v>292</v>
      </c>
      <c r="AT746" s="227" t="s">
        <v>200</v>
      </c>
      <c r="AU746" s="227" t="s">
        <v>147</v>
      </c>
      <c r="AY746" s="16" t="s">
        <v>139</v>
      </c>
      <c r="BE746" s="228">
        <f>IF(N746="základní",J746,0)</f>
        <v>0</v>
      </c>
      <c r="BF746" s="228">
        <f>IF(N746="snížená",J746,0)</f>
        <v>0</v>
      </c>
      <c r="BG746" s="228">
        <f>IF(N746="zákl. přenesená",J746,0)</f>
        <v>0</v>
      </c>
      <c r="BH746" s="228">
        <f>IF(N746="sníž. přenesená",J746,0)</f>
        <v>0</v>
      </c>
      <c r="BI746" s="228">
        <f>IF(N746="nulová",J746,0)</f>
        <v>0</v>
      </c>
      <c r="BJ746" s="16" t="s">
        <v>148</v>
      </c>
      <c r="BK746" s="228">
        <f>ROUND(I746*H746,2)</f>
        <v>0</v>
      </c>
      <c r="BL746" s="16" t="s">
        <v>218</v>
      </c>
      <c r="BM746" s="227" t="s">
        <v>1097</v>
      </c>
    </row>
    <row r="747" s="2" customFormat="1">
      <c r="A747" s="37"/>
      <c r="B747" s="38"/>
      <c r="C747" s="39"/>
      <c r="D747" s="229" t="s">
        <v>150</v>
      </c>
      <c r="E747" s="39"/>
      <c r="F747" s="230" t="s">
        <v>1096</v>
      </c>
      <c r="G747" s="39"/>
      <c r="H747" s="39"/>
      <c r="I747" s="231"/>
      <c r="J747" s="39"/>
      <c r="K747" s="39"/>
      <c r="L747" s="43"/>
      <c r="M747" s="232"/>
      <c r="N747" s="233"/>
      <c r="O747" s="91"/>
      <c r="P747" s="91"/>
      <c r="Q747" s="91"/>
      <c r="R747" s="91"/>
      <c r="S747" s="91"/>
      <c r="T747" s="92"/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T747" s="16" t="s">
        <v>150</v>
      </c>
      <c r="AU747" s="16" t="s">
        <v>147</v>
      </c>
    </row>
    <row r="748" s="2" customFormat="1" ht="37.8" customHeight="1">
      <c r="A748" s="37"/>
      <c r="B748" s="38"/>
      <c r="C748" s="215" t="s">
        <v>1098</v>
      </c>
      <c r="D748" s="215" t="s">
        <v>142</v>
      </c>
      <c r="E748" s="216" t="s">
        <v>1099</v>
      </c>
      <c r="F748" s="217" t="s">
        <v>1100</v>
      </c>
      <c r="G748" s="218" t="s">
        <v>145</v>
      </c>
      <c r="H748" s="219">
        <v>2</v>
      </c>
      <c r="I748" s="220"/>
      <c r="J748" s="221">
        <f>ROUND(I748*H748,2)</f>
        <v>0</v>
      </c>
      <c r="K748" s="222"/>
      <c r="L748" s="43"/>
      <c r="M748" s="223" t="s">
        <v>1</v>
      </c>
      <c r="N748" s="224" t="s">
        <v>41</v>
      </c>
      <c r="O748" s="91"/>
      <c r="P748" s="225">
        <f>O748*H748</f>
        <v>0</v>
      </c>
      <c r="Q748" s="225">
        <v>0.00046999999999999999</v>
      </c>
      <c r="R748" s="225">
        <f>Q748*H748</f>
        <v>0.00093999999999999997</v>
      </c>
      <c r="S748" s="225">
        <v>0</v>
      </c>
      <c r="T748" s="226">
        <f>S748*H748</f>
        <v>0</v>
      </c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R748" s="227" t="s">
        <v>218</v>
      </c>
      <c r="AT748" s="227" t="s">
        <v>142</v>
      </c>
      <c r="AU748" s="227" t="s">
        <v>147</v>
      </c>
      <c r="AY748" s="16" t="s">
        <v>139</v>
      </c>
      <c r="BE748" s="228">
        <f>IF(N748="základní",J748,0)</f>
        <v>0</v>
      </c>
      <c r="BF748" s="228">
        <f>IF(N748="snížená",J748,0)</f>
        <v>0</v>
      </c>
      <c r="BG748" s="228">
        <f>IF(N748="zákl. přenesená",J748,0)</f>
        <v>0</v>
      </c>
      <c r="BH748" s="228">
        <f>IF(N748="sníž. přenesená",J748,0)</f>
        <v>0</v>
      </c>
      <c r="BI748" s="228">
        <f>IF(N748="nulová",J748,0)</f>
        <v>0</v>
      </c>
      <c r="BJ748" s="16" t="s">
        <v>148</v>
      </c>
      <c r="BK748" s="228">
        <f>ROUND(I748*H748,2)</f>
        <v>0</v>
      </c>
      <c r="BL748" s="16" t="s">
        <v>218</v>
      </c>
      <c r="BM748" s="227" t="s">
        <v>1101</v>
      </c>
    </row>
    <row r="749" s="2" customFormat="1">
      <c r="A749" s="37"/>
      <c r="B749" s="38"/>
      <c r="C749" s="39"/>
      <c r="D749" s="229" t="s">
        <v>150</v>
      </c>
      <c r="E749" s="39"/>
      <c r="F749" s="230" t="s">
        <v>1100</v>
      </c>
      <c r="G749" s="39"/>
      <c r="H749" s="39"/>
      <c r="I749" s="231"/>
      <c r="J749" s="39"/>
      <c r="K749" s="39"/>
      <c r="L749" s="43"/>
      <c r="M749" s="232"/>
      <c r="N749" s="233"/>
      <c r="O749" s="91"/>
      <c r="P749" s="91"/>
      <c r="Q749" s="91"/>
      <c r="R749" s="91"/>
      <c r="S749" s="91"/>
      <c r="T749" s="92"/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T749" s="16" t="s">
        <v>150</v>
      </c>
      <c r="AU749" s="16" t="s">
        <v>147</v>
      </c>
    </row>
    <row r="750" s="13" customFormat="1">
      <c r="A750" s="13"/>
      <c r="B750" s="234"/>
      <c r="C750" s="235"/>
      <c r="D750" s="229" t="s">
        <v>151</v>
      </c>
      <c r="E750" s="236" t="s">
        <v>1</v>
      </c>
      <c r="F750" s="237" t="s">
        <v>147</v>
      </c>
      <c r="G750" s="235"/>
      <c r="H750" s="238">
        <v>2</v>
      </c>
      <c r="I750" s="239"/>
      <c r="J750" s="235"/>
      <c r="K750" s="235"/>
      <c r="L750" s="240"/>
      <c r="M750" s="241"/>
      <c r="N750" s="242"/>
      <c r="O750" s="242"/>
      <c r="P750" s="242"/>
      <c r="Q750" s="242"/>
      <c r="R750" s="242"/>
      <c r="S750" s="242"/>
      <c r="T750" s="24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4" t="s">
        <v>151</v>
      </c>
      <c r="AU750" s="244" t="s">
        <v>147</v>
      </c>
      <c r="AV750" s="13" t="s">
        <v>147</v>
      </c>
      <c r="AW750" s="13" t="s">
        <v>30</v>
      </c>
      <c r="AX750" s="13" t="s">
        <v>80</v>
      </c>
      <c r="AY750" s="244" t="s">
        <v>139</v>
      </c>
    </row>
    <row r="751" s="2" customFormat="1" ht="37.8" customHeight="1">
      <c r="A751" s="37"/>
      <c r="B751" s="38"/>
      <c r="C751" s="245" t="s">
        <v>1102</v>
      </c>
      <c r="D751" s="245" t="s">
        <v>200</v>
      </c>
      <c r="E751" s="246" t="s">
        <v>1103</v>
      </c>
      <c r="F751" s="247" t="s">
        <v>1104</v>
      </c>
      <c r="G751" s="248" t="s">
        <v>145</v>
      </c>
      <c r="H751" s="249">
        <v>2</v>
      </c>
      <c r="I751" s="250"/>
      <c r="J751" s="251">
        <f>ROUND(I751*H751,2)</f>
        <v>0</v>
      </c>
      <c r="K751" s="252"/>
      <c r="L751" s="253"/>
      <c r="M751" s="254" t="s">
        <v>1</v>
      </c>
      <c r="N751" s="255" t="s">
        <v>41</v>
      </c>
      <c r="O751" s="91"/>
      <c r="P751" s="225">
        <f>O751*H751</f>
        <v>0</v>
      </c>
      <c r="Q751" s="225">
        <v>0.050000000000000003</v>
      </c>
      <c r="R751" s="225">
        <f>Q751*H751</f>
        <v>0.10000000000000001</v>
      </c>
      <c r="S751" s="225">
        <v>0</v>
      </c>
      <c r="T751" s="226">
        <f>S751*H751</f>
        <v>0</v>
      </c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R751" s="227" t="s">
        <v>292</v>
      </c>
      <c r="AT751" s="227" t="s">
        <v>200</v>
      </c>
      <c r="AU751" s="227" t="s">
        <v>147</v>
      </c>
      <c r="AY751" s="16" t="s">
        <v>139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6" t="s">
        <v>148</v>
      </c>
      <c r="BK751" s="228">
        <f>ROUND(I751*H751,2)</f>
        <v>0</v>
      </c>
      <c r="BL751" s="16" t="s">
        <v>218</v>
      </c>
      <c r="BM751" s="227" t="s">
        <v>1105</v>
      </c>
    </row>
    <row r="752" s="2" customFormat="1">
      <c r="A752" s="37"/>
      <c r="B752" s="38"/>
      <c r="C752" s="39"/>
      <c r="D752" s="229" t="s">
        <v>150</v>
      </c>
      <c r="E752" s="39"/>
      <c r="F752" s="230" t="s">
        <v>1104</v>
      </c>
      <c r="G752" s="39"/>
      <c r="H752" s="39"/>
      <c r="I752" s="231"/>
      <c r="J752" s="39"/>
      <c r="K752" s="39"/>
      <c r="L752" s="43"/>
      <c r="M752" s="232"/>
      <c r="N752" s="233"/>
      <c r="O752" s="91"/>
      <c r="P752" s="91"/>
      <c r="Q752" s="91"/>
      <c r="R752" s="91"/>
      <c r="S752" s="91"/>
      <c r="T752" s="92"/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T752" s="16" t="s">
        <v>150</v>
      </c>
      <c r="AU752" s="16" t="s">
        <v>147</v>
      </c>
    </row>
    <row r="753" s="2" customFormat="1" ht="44.25" customHeight="1">
      <c r="A753" s="37"/>
      <c r="B753" s="38"/>
      <c r="C753" s="215" t="s">
        <v>1106</v>
      </c>
      <c r="D753" s="215" t="s">
        <v>142</v>
      </c>
      <c r="E753" s="216" t="s">
        <v>1107</v>
      </c>
      <c r="F753" s="217" t="s">
        <v>1108</v>
      </c>
      <c r="G753" s="218" t="s">
        <v>145</v>
      </c>
      <c r="H753" s="219">
        <v>6</v>
      </c>
      <c r="I753" s="220"/>
      <c r="J753" s="221">
        <f>ROUND(I753*H753,2)</f>
        <v>0</v>
      </c>
      <c r="K753" s="222"/>
      <c r="L753" s="43"/>
      <c r="M753" s="223" t="s">
        <v>1</v>
      </c>
      <c r="N753" s="224" t="s">
        <v>41</v>
      </c>
      <c r="O753" s="91"/>
      <c r="P753" s="225">
        <f>O753*H753</f>
        <v>0</v>
      </c>
      <c r="Q753" s="225">
        <v>0</v>
      </c>
      <c r="R753" s="225">
        <f>Q753*H753</f>
        <v>0</v>
      </c>
      <c r="S753" s="225">
        <v>0</v>
      </c>
      <c r="T753" s="226">
        <f>S753*H753</f>
        <v>0</v>
      </c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R753" s="227" t="s">
        <v>218</v>
      </c>
      <c r="AT753" s="227" t="s">
        <v>142</v>
      </c>
      <c r="AU753" s="227" t="s">
        <v>147</v>
      </c>
      <c r="AY753" s="16" t="s">
        <v>139</v>
      </c>
      <c r="BE753" s="228">
        <f>IF(N753="základní",J753,0)</f>
        <v>0</v>
      </c>
      <c r="BF753" s="228">
        <f>IF(N753="snížená",J753,0)</f>
        <v>0</v>
      </c>
      <c r="BG753" s="228">
        <f>IF(N753="zákl. přenesená",J753,0)</f>
        <v>0</v>
      </c>
      <c r="BH753" s="228">
        <f>IF(N753="sníž. přenesená",J753,0)</f>
        <v>0</v>
      </c>
      <c r="BI753" s="228">
        <f>IF(N753="nulová",J753,0)</f>
        <v>0</v>
      </c>
      <c r="BJ753" s="16" t="s">
        <v>148</v>
      </c>
      <c r="BK753" s="228">
        <f>ROUND(I753*H753,2)</f>
        <v>0</v>
      </c>
      <c r="BL753" s="16" t="s">
        <v>218</v>
      </c>
      <c r="BM753" s="227" t="s">
        <v>1109</v>
      </c>
    </row>
    <row r="754" s="2" customFormat="1">
      <c r="A754" s="37"/>
      <c r="B754" s="38"/>
      <c r="C754" s="39"/>
      <c r="D754" s="229" t="s">
        <v>150</v>
      </c>
      <c r="E754" s="39"/>
      <c r="F754" s="230" t="s">
        <v>1108</v>
      </c>
      <c r="G754" s="39"/>
      <c r="H754" s="39"/>
      <c r="I754" s="231"/>
      <c r="J754" s="39"/>
      <c r="K754" s="39"/>
      <c r="L754" s="43"/>
      <c r="M754" s="232"/>
      <c r="N754" s="233"/>
      <c r="O754" s="91"/>
      <c r="P754" s="91"/>
      <c r="Q754" s="91"/>
      <c r="R754" s="91"/>
      <c r="S754" s="91"/>
      <c r="T754" s="92"/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T754" s="16" t="s">
        <v>150</v>
      </c>
      <c r="AU754" s="16" t="s">
        <v>147</v>
      </c>
    </row>
    <row r="755" s="13" customFormat="1">
      <c r="A755" s="13"/>
      <c r="B755" s="234"/>
      <c r="C755" s="235"/>
      <c r="D755" s="229" t="s">
        <v>151</v>
      </c>
      <c r="E755" s="236" t="s">
        <v>1</v>
      </c>
      <c r="F755" s="237" t="s">
        <v>164</v>
      </c>
      <c r="G755" s="235"/>
      <c r="H755" s="238">
        <v>6</v>
      </c>
      <c r="I755" s="239"/>
      <c r="J755" s="235"/>
      <c r="K755" s="235"/>
      <c r="L755" s="240"/>
      <c r="M755" s="241"/>
      <c r="N755" s="242"/>
      <c r="O755" s="242"/>
      <c r="P755" s="242"/>
      <c r="Q755" s="242"/>
      <c r="R755" s="242"/>
      <c r="S755" s="242"/>
      <c r="T755" s="24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4" t="s">
        <v>151</v>
      </c>
      <c r="AU755" s="244" t="s">
        <v>147</v>
      </c>
      <c r="AV755" s="13" t="s">
        <v>147</v>
      </c>
      <c r="AW755" s="13" t="s">
        <v>30</v>
      </c>
      <c r="AX755" s="13" t="s">
        <v>80</v>
      </c>
      <c r="AY755" s="244" t="s">
        <v>139</v>
      </c>
    </row>
    <row r="756" s="2" customFormat="1" ht="24.15" customHeight="1">
      <c r="A756" s="37"/>
      <c r="B756" s="38"/>
      <c r="C756" s="245" t="s">
        <v>1110</v>
      </c>
      <c r="D756" s="245" t="s">
        <v>200</v>
      </c>
      <c r="E756" s="246" t="s">
        <v>1111</v>
      </c>
      <c r="F756" s="247" t="s">
        <v>1112</v>
      </c>
      <c r="G756" s="248" t="s">
        <v>196</v>
      </c>
      <c r="H756" s="249">
        <v>9</v>
      </c>
      <c r="I756" s="250"/>
      <c r="J756" s="251">
        <f>ROUND(I756*H756,2)</f>
        <v>0</v>
      </c>
      <c r="K756" s="252"/>
      <c r="L756" s="253"/>
      <c r="M756" s="254" t="s">
        <v>1</v>
      </c>
      <c r="N756" s="255" t="s">
        <v>41</v>
      </c>
      <c r="O756" s="91"/>
      <c r="P756" s="225">
        <f>O756*H756</f>
        <v>0</v>
      </c>
      <c r="Q756" s="225">
        <v>0.0040000000000000001</v>
      </c>
      <c r="R756" s="225">
        <f>Q756*H756</f>
        <v>0.036000000000000004</v>
      </c>
      <c r="S756" s="225">
        <v>0</v>
      </c>
      <c r="T756" s="226">
        <f>S756*H756</f>
        <v>0</v>
      </c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R756" s="227" t="s">
        <v>292</v>
      </c>
      <c r="AT756" s="227" t="s">
        <v>200</v>
      </c>
      <c r="AU756" s="227" t="s">
        <v>147</v>
      </c>
      <c r="AY756" s="16" t="s">
        <v>139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6" t="s">
        <v>148</v>
      </c>
      <c r="BK756" s="228">
        <f>ROUND(I756*H756,2)</f>
        <v>0</v>
      </c>
      <c r="BL756" s="16" t="s">
        <v>218</v>
      </c>
      <c r="BM756" s="227" t="s">
        <v>1113</v>
      </c>
    </row>
    <row r="757" s="2" customFormat="1">
      <c r="A757" s="37"/>
      <c r="B757" s="38"/>
      <c r="C757" s="39"/>
      <c r="D757" s="229" t="s">
        <v>150</v>
      </c>
      <c r="E757" s="39"/>
      <c r="F757" s="230" t="s">
        <v>1112</v>
      </c>
      <c r="G757" s="39"/>
      <c r="H757" s="39"/>
      <c r="I757" s="231"/>
      <c r="J757" s="39"/>
      <c r="K757" s="39"/>
      <c r="L757" s="43"/>
      <c r="M757" s="232"/>
      <c r="N757" s="233"/>
      <c r="O757" s="91"/>
      <c r="P757" s="91"/>
      <c r="Q757" s="91"/>
      <c r="R757" s="91"/>
      <c r="S757" s="91"/>
      <c r="T757" s="92"/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T757" s="16" t="s">
        <v>150</v>
      </c>
      <c r="AU757" s="16" t="s">
        <v>147</v>
      </c>
    </row>
    <row r="758" s="13" customFormat="1">
      <c r="A758" s="13"/>
      <c r="B758" s="234"/>
      <c r="C758" s="235"/>
      <c r="D758" s="229" t="s">
        <v>151</v>
      </c>
      <c r="E758" s="236" t="s">
        <v>1</v>
      </c>
      <c r="F758" s="237" t="s">
        <v>1114</v>
      </c>
      <c r="G758" s="235"/>
      <c r="H758" s="238">
        <v>9</v>
      </c>
      <c r="I758" s="239"/>
      <c r="J758" s="235"/>
      <c r="K758" s="235"/>
      <c r="L758" s="240"/>
      <c r="M758" s="241"/>
      <c r="N758" s="242"/>
      <c r="O758" s="242"/>
      <c r="P758" s="242"/>
      <c r="Q758" s="242"/>
      <c r="R758" s="242"/>
      <c r="S758" s="242"/>
      <c r="T758" s="24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4" t="s">
        <v>151</v>
      </c>
      <c r="AU758" s="244" t="s">
        <v>147</v>
      </c>
      <c r="AV758" s="13" t="s">
        <v>147</v>
      </c>
      <c r="AW758" s="13" t="s">
        <v>30</v>
      </c>
      <c r="AX758" s="13" t="s">
        <v>80</v>
      </c>
      <c r="AY758" s="244" t="s">
        <v>139</v>
      </c>
    </row>
    <row r="759" s="2" customFormat="1" ht="24.15" customHeight="1">
      <c r="A759" s="37"/>
      <c r="B759" s="38"/>
      <c r="C759" s="215" t="s">
        <v>1115</v>
      </c>
      <c r="D759" s="215" t="s">
        <v>142</v>
      </c>
      <c r="E759" s="216" t="s">
        <v>1116</v>
      </c>
      <c r="F759" s="217" t="s">
        <v>1117</v>
      </c>
      <c r="G759" s="218" t="s">
        <v>145</v>
      </c>
      <c r="H759" s="219">
        <v>1</v>
      </c>
      <c r="I759" s="220"/>
      <c r="J759" s="221">
        <f>ROUND(I759*H759,2)</f>
        <v>0</v>
      </c>
      <c r="K759" s="222"/>
      <c r="L759" s="43"/>
      <c r="M759" s="223" t="s">
        <v>1</v>
      </c>
      <c r="N759" s="224" t="s">
        <v>41</v>
      </c>
      <c r="O759" s="91"/>
      <c r="P759" s="225">
        <f>O759*H759</f>
        <v>0</v>
      </c>
      <c r="Q759" s="225">
        <v>0</v>
      </c>
      <c r="R759" s="225">
        <f>Q759*H759</f>
        <v>0</v>
      </c>
      <c r="S759" s="225">
        <v>0</v>
      </c>
      <c r="T759" s="226">
        <f>S759*H759</f>
        <v>0</v>
      </c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R759" s="227" t="s">
        <v>218</v>
      </c>
      <c r="AT759" s="227" t="s">
        <v>142</v>
      </c>
      <c r="AU759" s="227" t="s">
        <v>147</v>
      </c>
      <c r="AY759" s="16" t="s">
        <v>139</v>
      </c>
      <c r="BE759" s="228">
        <f>IF(N759="základní",J759,0)</f>
        <v>0</v>
      </c>
      <c r="BF759" s="228">
        <f>IF(N759="snížená",J759,0)</f>
        <v>0</v>
      </c>
      <c r="BG759" s="228">
        <f>IF(N759="zákl. přenesená",J759,0)</f>
        <v>0</v>
      </c>
      <c r="BH759" s="228">
        <f>IF(N759="sníž. přenesená",J759,0)</f>
        <v>0</v>
      </c>
      <c r="BI759" s="228">
        <f>IF(N759="nulová",J759,0)</f>
        <v>0</v>
      </c>
      <c r="BJ759" s="16" t="s">
        <v>148</v>
      </c>
      <c r="BK759" s="228">
        <f>ROUND(I759*H759,2)</f>
        <v>0</v>
      </c>
      <c r="BL759" s="16" t="s">
        <v>218</v>
      </c>
      <c r="BM759" s="227" t="s">
        <v>1118</v>
      </c>
    </row>
    <row r="760" s="2" customFormat="1">
      <c r="A760" s="37"/>
      <c r="B760" s="38"/>
      <c r="C760" s="39"/>
      <c r="D760" s="229" t="s">
        <v>150</v>
      </c>
      <c r="E760" s="39"/>
      <c r="F760" s="230" t="s">
        <v>1117</v>
      </c>
      <c r="G760" s="39"/>
      <c r="H760" s="39"/>
      <c r="I760" s="231"/>
      <c r="J760" s="39"/>
      <c r="K760" s="39"/>
      <c r="L760" s="43"/>
      <c r="M760" s="232"/>
      <c r="N760" s="233"/>
      <c r="O760" s="91"/>
      <c r="P760" s="91"/>
      <c r="Q760" s="91"/>
      <c r="R760" s="91"/>
      <c r="S760" s="91"/>
      <c r="T760" s="92"/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T760" s="16" t="s">
        <v>150</v>
      </c>
      <c r="AU760" s="16" t="s">
        <v>147</v>
      </c>
    </row>
    <row r="761" s="13" customFormat="1">
      <c r="A761" s="13"/>
      <c r="B761" s="234"/>
      <c r="C761" s="235"/>
      <c r="D761" s="229" t="s">
        <v>151</v>
      </c>
      <c r="E761" s="236" t="s">
        <v>1</v>
      </c>
      <c r="F761" s="237" t="s">
        <v>80</v>
      </c>
      <c r="G761" s="235"/>
      <c r="H761" s="238">
        <v>1</v>
      </c>
      <c r="I761" s="239"/>
      <c r="J761" s="235"/>
      <c r="K761" s="235"/>
      <c r="L761" s="240"/>
      <c r="M761" s="241"/>
      <c r="N761" s="242"/>
      <c r="O761" s="242"/>
      <c r="P761" s="242"/>
      <c r="Q761" s="242"/>
      <c r="R761" s="242"/>
      <c r="S761" s="242"/>
      <c r="T761" s="24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4" t="s">
        <v>151</v>
      </c>
      <c r="AU761" s="244" t="s">
        <v>147</v>
      </c>
      <c r="AV761" s="13" t="s">
        <v>147</v>
      </c>
      <c r="AW761" s="13" t="s">
        <v>30</v>
      </c>
      <c r="AX761" s="13" t="s">
        <v>80</v>
      </c>
      <c r="AY761" s="244" t="s">
        <v>139</v>
      </c>
    </row>
    <row r="762" s="2" customFormat="1" ht="24.15" customHeight="1">
      <c r="A762" s="37"/>
      <c r="B762" s="38"/>
      <c r="C762" s="245" t="s">
        <v>1119</v>
      </c>
      <c r="D762" s="245" t="s">
        <v>200</v>
      </c>
      <c r="E762" s="246" t="s">
        <v>1120</v>
      </c>
      <c r="F762" s="247" t="s">
        <v>1121</v>
      </c>
      <c r="G762" s="248" t="s">
        <v>145</v>
      </c>
      <c r="H762" s="249">
        <v>1</v>
      </c>
      <c r="I762" s="250"/>
      <c r="J762" s="251">
        <f>ROUND(I762*H762,2)</f>
        <v>0</v>
      </c>
      <c r="K762" s="252"/>
      <c r="L762" s="253"/>
      <c r="M762" s="254" t="s">
        <v>1</v>
      </c>
      <c r="N762" s="255" t="s">
        <v>41</v>
      </c>
      <c r="O762" s="91"/>
      <c r="P762" s="225">
        <f>O762*H762</f>
        <v>0</v>
      </c>
      <c r="Q762" s="225">
        <v>0.0018500000000000001</v>
      </c>
      <c r="R762" s="225">
        <f>Q762*H762</f>
        <v>0.0018500000000000001</v>
      </c>
      <c r="S762" s="225">
        <v>0</v>
      </c>
      <c r="T762" s="226">
        <f>S762*H762</f>
        <v>0</v>
      </c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R762" s="227" t="s">
        <v>292</v>
      </c>
      <c r="AT762" s="227" t="s">
        <v>200</v>
      </c>
      <c r="AU762" s="227" t="s">
        <v>147</v>
      </c>
      <c r="AY762" s="16" t="s">
        <v>139</v>
      </c>
      <c r="BE762" s="228">
        <f>IF(N762="základní",J762,0)</f>
        <v>0</v>
      </c>
      <c r="BF762" s="228">
        <f>IF(N762="snížená",J762,0)</f>
        <v>0</v>
      </c>
      <c r="BG762" s="228">
        <f>IF(N762="zákl. přenesená",J762,0)</f>
        <v>0</v>
      </c>
      <c r="BH762" s="228">
        <f>IF(N762="sníž. přenesená",J762,0)</f>
        <v>0</v>
      </c>
      <c r="BI762" s="228">
        <f>IF(N762="nulová",J762,0)</f>
        <v>0</v>
      </c>
      <c r="BJ762" s="16" t="s">
        <v>148</v>
      </c>
      <c r="BK762" s="228">
        <f>ROUND(I762*H762,2)</f>
        <v>0</v>
      </c>
      <c r="BL762" s="16" t="s">
        <v>218</v>
      </c>
      <c r="BM762" s="227" t="s">
        <v>1122</v>
      </c>
    </row>
    <row r="763" s="2" customFormat="1">
      <c r="A763" s="37"/>
      <c r="B763" s="38"/>
      <c r="C763" s="39"/>
      <c r="D763" s="229" t="s">
        <v>150</v>
      </c>
      <c r="E763" s="39"/>
      <c r="F763" s="230" t="s">
        <v>1121</v>
      </c>
      <c r="G763" s="39"/>
      <c r="H763" s="39"/>
      <c r="I763" s="231"/>
      <c r="J763" s="39"/>
      <c r="K763" s="39"/>
      <c r="L763" s="43"/>
      <c r="M763" s="232"/>
      <c r="N763" s="233"/>
      <c r="O763" s="91"/>
      <c r="P763" s="91"/>
      <c r="Q763" s="91"/>
      <c r="R763" s="91"/>
      <c r="S763" s="91"/>
      <c r="T763" s="92"/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T763" s="16" t="s">
        <v>150</v>
      </c>
      <c r="AU763" s="16" t="s">
        <v>147</v>
      </c>
    </row>
    <row r="764" s="2" customFormat="1" ht="37.8" customHeight="1">
      <c r="A764" s="37"/>
      <c r="B764" s="38"/>
      <c r="C764" s="215" t="s">
        <v>1123</v>
      </c>
      <c r="D764" s="215" t="s">
        <v>142</v>
      </c>
      <c r="E764" s="216" t="s">
        <v>1124</v>
      </c>
      <c r="F764" s="217" t="s">
        <v>1125</v>
      </c>
      <c r="G764" s="218" t="s">
        <v>145</v>
      </c>
      <c r="H764" s="219">
        <v>4</v>
      </c>
      <c r="I764" s="220"/>
      <c r="J764" s="221">
        <f>ROUND(I764*H764,2)</f>
        <v>0</v>
      </c>
      <c r="K764" s="222"/>
      <c r="L764" s="43"/>
      <c r="M764" s="223" t="s">
        <v>1</v>
      </c>
      <c r="N764" s="224" t="s">
        <v>41</v>
      </c>
      <c r="O764" s="91"/>
      <c r="P764" s="225">
        <f>O764*H764</f>
        <v>0</v>
      </c>
      <c r="Q764" s="225">
        <v>0</v>
      </c>
      <c r="R764" s="225">
        <f>Q764*H764</f>
        <v>0</v>
      </c>
      <c r="S764" s="225">
        <v>0</v>
      </c>
      <c r="T764" s="226">
        <f>S764*H764</f>
        <v>0</v>
      </c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R764" s="227" t="s">
        <v>218</v>
      </c>
      <c r="AT764" s="227" t="s">
        <v>142</v>
      </c>
      <c r="AU764" s="227" t="s">
        <v>147</v>
      </c>
      <c r="AY764" s="16" t="s">
        <v>139</v>
      </c>
      <c r="BE764" s="228">
        <f>IF(N764="základní",J764,0)</f>
        <v>0</v>
      </c>
      <c r="BF764" s="228">
        <f>IF(N764="snížená",J764,0)</f>
        <v>0</v>
      </c>
      <c r="BG764" s="228">
        <f>IF(N764="zákl. přenesená",J764,0)</f>
        <v>0</v>
      </c>
      <c r="BH764" s="228">
        <f>IF(N764="sníž. přenesená",J764,0)</f>
        <v>0</v>
      </c>
      <c r="BI764" s="228">
        <f>IF(N764="nulová",J764,0)</f>
        <v>0</v>
      </c>
      <c r="BJ764" s="16" t="s">
        <v>148</v>
      </c>
      <c r="BK764" s="228">
        <f>ROUND(I764*H764,2)</f>
        <v>0</v>
      </c>
      <c r="BL764" s="16" t="s">
        <v>218</v>
      </c>
      <c r="BM764" s="227" t="s">
        <v>1126</v>
      </c>
    </row>
    <row r="765" s="2" customFormat="1">
      <c r="A765" s="37"/>
      <c r="B765" s="38"/>
      <c r="C765" s="39"/>
      <c r="D765" s="229" t="s">
        <v>150</v>
      </c>
      <c r="E765" s="39"/>
      <c r="F765" s="230" t="s">
        <v>1125</v>
      </c>
      <c r="G765" s="39"/>
      <c r="H765" s="39"/>
      <c r="I765" s="231"/>
      <c r="J765" s="39"/>
      <c r="K765" s="39"/>
      <c r="L765" s="43"/>
      <c r="M765" s="232"/>
      <c r="N765" s="233"/>
      <c r="O765" s="91"/>
      <c r="P765" s="91"/>
      <c r="Q765" s="91"/>
      <c r="R765" s="91"/>
      <c r="S765" s="91"/>
      <c r="T765" s="92"/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T765" s="16" t="s">
        <v>150</v>
      </c>
      <c r="AU765" s="16" t="s">
        <v>147</v>
      </c>
    </row>
    <row r="766" s="13" customFormat="1">
      <c r="A766" s="13"/>
      <c r="B766" s="234"/>
      <c r="C766" s="235"/>
      <c r="D766" s="229" t="s">
        <v>151</v>
      </c>
      <c r="E766" s="236" t="s">
        <v>1</v>
      </c>
      <c r="F766" s="237" t="s">
        <v>146</v>
      </c>
      <c r="G766" s="235"/>
      <c r="H766" s="238">
        <v>4</v>
      </c>
      <c r="I766" s="239"/>
      <c r="J766" s="235"/>
      <c r="K766" s="235"/>
      <c r="L766" s="240"/>
      <c r="M766" s="241"/>
      <c r="N766" s="242"/>
      <c r="O766" s="242"/>
      <c r="P766" s="242"/>
      <c r="Q766" s="242"/>
      <c r="R766" s="242"/>
      <c r="S766" s="242"/>
      <c r="T766" s="24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4" t="s">
        <v>151</v>
      </c>
      <c r="AU766" s="244" t="s">
        <v>147</v>
      </c>
      <c r="AV766" s="13" t="s">
        <v>147</v>
      </c>
      <c r="AW766" s="13" t="s">
        <v>30</v>
      </c>
      <c r="AX766" s="13" t="s">
        <v>80</v>
      </c>
      <c r="AY766" s="244" t="s">
        <v>139</v>
      </c>
    </row>
    <row r="767" s="2" customFormat="1" ht="37.8" customHeight="1">
      <c r="A767" s="37"/>
      <c r="B767" s="38"/>
      <c r="C767" s="215" t="s">
        <v>1127</v>
      </c>
      <c r="D767" s="215" t="s">
        <v>142</v>
      </c>
      <c r="E767" s="216" t="s">
        <v>1128</v>
      </c>
      <c r="F767" s="217" t="s">
        <v>1129</v>
      </c>
      <c r="G767" s="218" t="s">
        <v>145</v>
      </c>
      <c r="H767" s="219">
        <v>1</v>
      </c>
      <c r="I767" s="220"/>
      <c r="J767" s="221">
        <f>ROUND(I767*H767,2)</f>
        <v>0</v>
      </c>
      <c r="K767" s="222"/>
      <c r="L767" s="43"/>
      <c r="M767" s="223" t="s">
        <v>1</v>
      </c>
      <c r="N767" s="224" t="s">
        <v>41</v>
      </c>
      <c r="O767" s="91"/>
      <c r="P767" s="225">
        <f>O767*H767</f>
        <v>0</v>
      </c>
      <c r="Q767" s="225">
        <v>0</v>
      </c>
      <c r="R767" s="225">
        <f>Q767*H767</f>
        <v>0</v>
      </c>
      <c r="S767" s="225">
        <v>0</v>
      </c>
      <c r="T767" s="226">
        <f>S767*H767</f>
        <v>0</v>
      </c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R767" s="227" t="s">
        <v>218</v>
      </c>
      <c r="AT767" s="227" t="s">
        <v>142</v>
      </c>
      <c r="AU767" s="227" t="s">
        <v>147</v>
      </c>
      <c r="AY767" s="16" t="s">
        <v>139</v>
      </c>
      <c r="BE767" s="228">
        <f>IF(N767="základní",J767,0)</f>
        <v>0</v>
      </c>
      <c r="BF767" s="228">
        <f>IF(N767="snížená",J767,0)</f>
        <v>0</v>
      </c>
      <c r="BG767" s="228">
        <f>IF(N767="zákl. přenesená",J767,0)</f>
        <v>0</v>
      </c>
      <c r="BH767" s="228">
        <f>IF(N767="sníž. přenesená",J767,0)</f>
        <v>0</v>
      </c>
      <c r="BI767" s="228">
        <f>IF(N767="nulová",J767,0)</f>
        <v>0</v>
      </c>
      <c r="BJ767" s="16" t="s">
        <v>148</v>
      </c>
      <c r="BK767" s="228">
        <f>ROUND(I767*H767,2)</f>
        <v>0</v>
      </c>
      <c r="BL767" s="16" t="s">
        <v>218</v>
      </c>
      <c r="BM767" s="227" t="s">
        <v>1130</v>
      </c>
    </row>
    <row r="768" s="2" customFormat="1">
      <c r="A768" s="37"/>
      <c r="B768" s="38"/>
      <c r="C768" s="39"/>
      <c r="D768" s="229" t="s">
        <v>150</v>
      </c>
      <c r="E768" s="39"/>
      <c r="F768" s="230" t="s">
        <v>1129</v>
      </c>
      <c r="G768" s="39"/>
      <c r="H768" s="39"/>
      <c r="I768" s="231"/>
      <c r="J768" s="39"/>
      <c r="K768" s="39"/>
      <c r="L768" s="43"/>
      <c r="M768" s="232"/>
      <c r="N768" s="233"/>
      <c r="O768" s="91"/>
      <c r="P768" s="91"/>
      <c r="Q768" s="91"/>
      <c r="R768" s="91"/>
      <c r="S768" s="91"/>
      <c r="T768" s="92"/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T768" s="16" t="s">
        <v>150</v>
      </c>
      <c r="AU768" s="16" t="s">
        <v>147</v>
      </c>
    </row>
    <row r="769" s="2" customFormat="1" ht="37.8" customHeight="1">
      <c r="A769" s="37"/>
      <c r="B769" s="38"/>
      <c r="C769" s="215" t="s">
        <v>1131</v>
      </c>
      <c r="D769" s="215" t="s">
        <v>142</v>
      </c>
      <c r="E769" s="216" t="s">
        <v>1132</v>
      </c>
      <c r="F769" s="217" t="s">
        <v>1133</v>
      </c>
      <c r="G769" s="218" t="s">
        <v>145</v>
      </c>
      <c r="H769" s="219">
        <v>1</v>
      </c>
      <c r="I769" s="220"/>
      <c r="J769" s="221">
        <f>ROUND(I769*H769,2)</f>
        <v>0</v>
      </c>
      <c r="K769" s="222"/>
      <c r="L769" s="43"/>
      <c r="M769" s="223" t="s">
        <v>1</v>
      </c>
      <c r="N769" s="224" t="s">
        <v>41</v>
      </c>
      <c r="O769" s="91"/>
      <c r="P769" s="225">
        <f>O769*H769</f>
        <v>0</v>
      </c>
      <c r="Q769" s="225">
        <v>0</v>
      </c>
      <c r="R769" s="225">
        <f>Q769*H769</f>
        <v>0</v>
      </c>
      <c r="S769" s="225">
        <v>0</v>
      </c>
      <c r="T769" s="226">
        <f>S769*H769</f>
        <v>0</v>
      </c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R769" s="227" t="s">
        <v>218</v>
      </c>
      <c r="AT769" s="227" t="s">
        <v>142</v>
      </c>
      <c r="AU769" s="227" t="s">
        <v>147</v>
      </c>
      <c r="AY769" s="16" t="s">
        <v>139</v>
      </c>
      <c r="BE769" s="228">
        <f>IF(N769="základní",J769,0)</f>
        <v>0</v>
      </c>
      <c r="BF769" s="228">
        <f>IF(N769="snížená",J769,0)</f>
        <v>0</v>
      </c>
      <c r="BG769" s="228">
        <f>IF(N769="zákl. přenesená",J769,0)</f>
        <v>0</v>
      </c>
      <c r="BH769" s="228">
        <f>IF(N769="sníž. přenesená",J769,0)</f>
        <v>0</v>
      </c>
      <c r="BI769" s="228">
        <f>IF(N769="nulová",J769,0)</f>
        <v>0</v>
      </c>
      <c r="BJ769" s="16" t="s">
        <v>148</v>
      </c>
      <c r="BK769" s="228">
        <f>ROUND(I769*H769,2)</f>
        <v>0</v>
      </c>
      <c r="BL769" s="16" t="s">
        <v>218</v>
      </c>
      <c r="BM769" s="227" t="s">
        <v>1134</v>
      </c>
    </row>
    <row r="770" s="2" customFormat="1">
      <c r="A770" s="37"/>
      <c r="B770" s="38"/>
      <c r="C770" s="39"/>
      <c r="D770" s="229" t="s">
        <v>150</v>
      </c>
      <c r="E770" s="39"/>
      <c r="F770" s="230" t="s">
        <v>1133</v>
      </c>
      <c r="G770" s="39"/>
      <c r="H770" s="39"/>
      <c r="I770" s="231"/>
      <c r="J770" s="39"/>
      <c r="K770" s="39"/>
      <c r="L770" s="43"/>
      <c r="M770" s="232"/>
      <c r="N770" s="233"/>
      <c r="O770" s="91"/>
      <c r="P770" s="91"/>
      <c r="Q770" s="91"/>
      <c r="R770" s="91"/>
      <c r="S770" s="91"/>
      <c r="T770" s="92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T770" s="16" t="s">
        <v>150</v>
      </c>
      <c r="AU770" s="16" t="s">
        <v>147</v>
      </c>
    </row>
    <row r="771" s="2" customFormat="1" ht="37.8" customHeight="1">
      <c r="A771" s="37"/>
      <c r="B771" s="38"/>
      <c r="C771" s="215" t="s">
        <v>1135</v>
      </c>
      <c r="D771" s="215" t="s">
        <v>142</v>
      </c>
      <c r="E771" s="216" t="s">
        <v>1136</v>
      </c>
      <c r="F771" s="217" t="s">
        <v>1137</v>
      </c>
      <c r="G771" s="218" t="s">
        <v>145</v>
      </c>
      <c r="H771" s="219">
        <v>4</v>
      </c>
      <c r="I771" s="220"/>
      <c r="J771" s="221">
        <f>ROUND(I771*H771,2)</f>
        <v>0</v>
      </c>
      <c r="K771" s="222"/>
      <c r="L771" s="43"/>
      <c r="M771" s="223" t="s">
        <v>1</v>
      </c>
      <c r="N771" s="224" t="s">
        <v>41</v>
      </c>
      <c r="O771" s="91"/>
      <c r="P771" s="225">
        <f>O771*H771</f>
        <v>0</v>
      </c>
      <c r="Q771" s="225">
        <v>0</v>
      </c>
      <c r="R771" s="225">
        <f>Q771*H771</f>
        <v>0</v>
      </c>
      <c r="S771" s="225">
        <v>0</v>
      </c>
      <c r="T771" s="226">
        <f>S771*H771</f>
        <v>0</v>
      </c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R771" s="227" t="s">
        <v>218</v>
      </c>
      <c r="AT771" s="227" t="s">
        <v>142</v>
      </c>
      <c r="AU771" s="227" t="s">
        <v>147</v>
      </c>
      <c r="AY771" s="16" t="s">
        <v>139</v>
      </c>
      <c r="BE771" s="228">
        <f>IF(N771="základní",J771,0)</f>
        <v>0</v>
      </c>
      <c r="BF771" s="228">
        <f>IF(N771="snížená",J771,0)</f>
        <v>0</v>
      </c>
      <c r="BG771" s="228">
        <f>IF(N771="zákl. přenesená",J771,0)</f>
        <v>0</v>
      </c>
      <c r="BH771" s="228">
        <f>IF(N771="sníž. přenesená",J771,0)</f>
        <v>0</v>
      </c>
      <c r="BI771" s="228">
        <f>IF(N771="nulová",J771,0)</f>
        <v>0</v>
      </c>
      <c r="BJ771" s="16" t="s">
        <v>148</v>
      </c>
      <c r="BK771" s="228">
        <f>ROUND(I771*H771,2)</f>
        <v>0</v>
      </c>
      <c r="BL771" s="16" t="s">
        <v>218</v>
      </c>
      <c r="BM771" s="227" t="s">
        <v>1138</v>
      </c>
    </row>
    <row r="772" s="2" customFormat="1">
      <c r="A772" s="37"/>
      <c r="B772" s="38"/>
      <c r="C772" s="39"/>
      <c r="D772" s="229" t="s">
        <v>150</v>
      </c>
      <c r="E772" s="39"/>
      <c r="F772" s="230" t="s">
        <v>1137</v>
      </c>
      <c r="G772" s="39"/>
      <c r="H772" s="39"/>
      <c r="I772" s="231"/>
      <c r="J772" s="39"/>
      <c r="K772" s="39"/>
      <c r="L772" s="43"/>
      <c r="M772" s="232"/>
      <c r="N772" s="233"/>
      <c r="O772" s="91"/>
      <c r="P772" s="91"/>
      <c r="Q772" s="91"/>
      <c r="R772" s="91"/>
      <c r="S772" s="91"/>
      <c r="T772" s="92"/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T772" s="16" t="s">
        <v>150</v>
      </c>
      <c r="AU772" s="16" t="s">
        <v>147</v>
      </c>
    </row>
    <row r="773" s="13" customFormat="1">
      <c r="A773" s="13"/>
      <c r="B773" s="234"/>
      <c r="C773" s="235"/>
      <c r="D773" s="229" t="s">
        <v>151</v>
      </c>
      <c r="E773" s="236" t="s">
        <v>1</v>
      </c>
      <c r="F773" s="237" t="s">
        <v>146</v>
      </c>
      <c r="G773" s="235"/>
      <c r="H773" s="238">
        <v>4</v>
      </c>
      <c r="I773" s="239"/>
      <c r="J773" s="235"/>
      <c r="K773" s="235"/>
      <c r="L773" s="240"/>
      <c r="M773" s="241"/>
      <c r="N773" s="242"/>
      <c r="O773" s="242"/>
      <c r="P773" s="242"/>
      <c r="Q773" s="242"/>
      <c r="R773" s="242"/>
      <c r="S773" s="242"/>
      <c r="T773" s="24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4" t="s">
        <v>151</v>
      </c>
      <c r="AU773" s="244" t="s">
        <v>147</v>
      </c>
      <c r="AV773" s="13" t="s">
        <v>147</v>
      </c>
      <c r="AW773" s="13" t="s">
        <v>30</v>
      </c>
      <c r="AX773" s="13" t="s">
        <v>80</v>
      </c>
      <c r="AY773" s="244" t="s">
        <v>139</v>
      </c>
    </row>
    <row r="774" s="2" customFormat="1" ht="21.75" customHeight="1">
      <c r="A774" s="37"/>
      <c r="B774" s="38"/>
      <c r="C774" s="245" t="s">
        <v>1139</v>
      </c>
      <c r="D774" s="245" t="s">
        <v>200</v>
      </c>
      <c r="E774" s="246" t="s">
        <v>1140</v>
      </c>
      <c r="F774" s="247" t="s">
        <v>1141</v>
      </c>
      <c r="G774" s="248" t="s">
        <v>145</v>
      </c>
      <c r="H774" s="249">
        <v>1</v>
      </c>
      <c r="I774" s="250"/>
      <c r="J774" s="251">
        <f>ROUND(I774*H774,2)</f>
        <v>0</v>
      </c>
      <c r="K774" s="252"/>
      <c r="L774" s="253"/>
      <c r="M774" s="254" t="s">
        <v>1</v>
      </c>
      <c r="N774" s="255" t="s">
        <v>41</v>
      </c>
      <c r="O774" s="91"/>
      <c r="P774" s="225">
        <f>O774*H774</f>
        <v>0</v>
      </c>
      <c r="Q774" s="225">
        <v>0.028000000000000001</v>
      </c>
      <c r="R774" s="225">
        <f>Q774*H774</f>
        <v>0.028000000000000001</v>
      </c>
      <c r="S774" s="225">
        <v>0</v>
      </c>
      <c r="T774" s="226">
        <f>S774*H774</f>
        <v>0</v>
      </c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R774" s="227" t="s">
        <v>292</v>
      </c>
      <c r="AT774" s="227" t="s">
        <v>200</v>
      </c>
      <c r="AU774" s="227" t="s">
        <v>147</v>
      </c>
      <c r="AY774" s="16" t="s">
        <v>139</v>
      </c>
      <c r="BE774" s="228">
        <f>IF(N774="základní",J774,0)</f>
        <v>0</v>
      </c>
      <c r="BF774" s="228">
        <f>IF(N774="snížená",J774,0)</f>
        <v>0</v>
      </c>
      <c r="BG774" s="228">
        <f>IF(N774="zákl. přenesená",J774,0)</f>
        <v>0</v>
      </c>
      <c r="BH774" s="228">
        <f>IF(N774="sníž. přenesená",J774,0)</f>
        <v>0</v>
      </c>
      <c r="BI774" s="228">
        <f>IF(N774="nulová",J774,0)</f>
        <v>0</v>
      </c>
      <c r="BJ774" s="16" t="s">
        <v>148</v>
      </c>
      <c r="BK774" s="228">
        <f>ROUND(I774*H774,2)</f>
        <v>0</v>
      </c>
      <c r="BL774" s="16" t="s">
        <v>218</v>
      </c>
      <c r="BM774" s="227" t="s">
        <v>1142</v>
      </c>
    </row>
    <row r="775" s="2" customFormat="1">
      <c r="A775" s="37"/>
      <c r="B775" s="38"/>
      <c r="C775" s="39"/>
      <c r="D775" s="229" t="s">
        <v>150</v>
      </c>
      <c r="E775" s="39"/>
      <c r="F775" s="230" t="s">
        <v>1141</v>
      </c>
      <c r="G775" s="39"/>
      <c r="H775" s="39"/>
      <c r="I775" s="231"/>
      <c r="J775" s="39"/>
      <c r="K775" s="39"/>
      <c r="L775" s="43"/>
      <c r="M775" s="232"/>
      <c r="N775" s="233"/>
      <c r="O775" s="91"/>
      <c r="P775" s="91"/>
      <c r="Q775" s="91"/>
      <c r="R775" s="91"/>
      <c r="S775" s="91"/>
      <c r="T775" s="92"/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T775" s="16" t="s">
        <v>150</v>
      </c>
      <c r="AU775" s="16" t="s">
        <v>147</v>
      </c>
    </row>
    <row r="776" s="13" customFormat="1">
      <c r="A776" s="13"/>
      <c r="B776" s="234"/>
      <c r="C776" s="235"/>
      <c r="D776" s="229" t="s">
        <v>151</v>
      </c>
      <c r="E776" s="236" t="s">
        <v>1</v>
      </c>
      <c r="F776" s="237" t="s">
        <v>80</v>
      </c>
      <c r="G776" s="235"/>
      <c r="H776" s="238">
        <v>1</v>
      </c>
      <c r="I776" s="239"/>
      <c r="J776" s="235"/>
      <c r="K776" s="235"/>
      <c r="L776" s="240"/>
      <c r="M776" s="241"/>
      <c r="N776" s="242"/>
      <c r="O776" s="242"/>
      <c r="P776" s="242"/>
      <c r="Q776" s="242"/>
      <c r="R776" s="242"/>
      <c r="S776" s="242"/>
      <c r="T776" s="24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4" t="s">
        <v>151</v>
      </c>
      <c r="AU776" s="244" t="s">
        <v>147</v>
      </c>
      <c r="AV776" s="13" t="s">
        <v>147</v>
      </c>
      <c r="AW776" s="13" t="s">
        <v>30</v>
      </c>
      <c r="AX776" s="13" t="s">
        <v>80</v>
      </c>
      <c r="AY776" s="244" t="s">
        <v>139</v>
      </c>
    </row>
    <row r="777" s="2" customFormat="1" ht="44.25" customHeight="1">
      <c r="A777" s="37"/>
      <c r="B777" s="38"/>
      <c r="C777" s="215" t="s">
        <v>1143</v>
      </c>
      <c r="D777" s="215" t="s">
        <v>142</v>
      </c>
      <c r="E777" s="216" t="s">
        <v>1144</v>
      </c>
      <c r="F777" s="217" t="s">
        <v>1145</v>
      </c>
      <c r="G777" s="218" t="s">
        <v>306</v>
      </c>
      <c r="H777" s="219">
        <v>0.46200000000000002</v>
      </c>
      <c r="I777" s="220"/>
      <c r="J777" s="221">
        <f>ROUND(I777*H777,2)</f>
        <v>0</v>
      </c>
      <c r="K777" s="222"/>
      <c r="L777" s="43"/>
      <c r="M777" s="223" t="s">
        <v>1</v>
      </c>
      <c r="N777" s="224" t="s">
        <v>41</v>
      </c>
      <c r="O777" s="91"/>
      <c r="P777" s="225">
        <f>O777*H777</f>
        <v>0</v>
      </c>
      <c r="Q777" s="225">
        <v>0</v>
      </c>
      <c r="R777" s="225">
        <f>Q777*H777</f>
        <v>0</v>
      </c>
      <c r="S777" s="225">
        <v>0</v>
      </c>
      <c r="T777" s="226">
        <f>S777*H777</f>
        <v>0</v>
      </c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R777" s="227" t="s">
        <v>218</v>
      </c>
      <c r="AT777" s="227" t="s">
        <v>142</v>
      </c>
      <c r="AU777" s="227" t="s">
        <v>147</v>
      </c>
      <c r="AY777" s="16" t="s">
        <v>139</v>
      </c>
      <c r="BE777" s="228">
        <f>IF(N777="základní",J777,0)</f>
        <v>0</v>
      </c>
      <c r="BF777" s="228">
        <f>IF(N777="snížená",J777,0)</f>
        <v>0</v>
      </c>
      <c r="BG777" s="228">
        <f>IF(N777="zákl. přenesená",J777,0)</f>
        <v>0</v>
      </c>
      <c r="BH777" s="228">
        <f>IF(N777="sníž. přenesená",J777,0)</f>
        <v>0</v>
      </c>
      <c r="BI777" s="228">
        <f>IF(N777="nulová",J777,0)</f>
        <v>0</v>
      </c>
      <c r="BJ777" s="16" t="s">
        <v>148</v>
      </c>
      <c r="BK777" s="228">
        <f>ROUND(I777*H777,2)</f>
        <v>0</v>
      </c>
      <c r="BL777" s="16" t="s">
        <v>218</v>
      </c>
      <c r="BM777" s="227" t="s">
        <v>1146</v>
      </c>
    </row>
    <row r="778" s="2" customFormat="1">
      <c r="A778" s="37"/>
      <c r="B778" s="38"/>
      <c r="C778" s="39"/>
      <c r="D778" s="229" t="s">
        <v>150</v>
      </c>
      <c r="E778" s="39"/>
      <c r="F778" s="230" t="s">
        <v>1145</v>
      </c>
      <c r="G778" s="39"/>
      <c r="H778" s="39"/>
      <c r="I778" s="231"/>
      <c r="J778" s="39"/>
      <c r="K778" s="39"/>
      <c r="L778" s="43"/>
      <c r="M778" s="232"/>
      <c r="N778" s="233"/>
      <c r="O778" s="91"/>
      <c r="P778" s="91"/>
      <c r="Q778" s="91"/>
      <c r="R778" s="91"/>
      <c r="S778" s="91"/>
      <c r="T778" s="92"/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T778" s="16" t="s">
        <v>150</v>
      </c>
      <c r="AU778" s="16" t="s">
        <v>147</v>
      </c>
    </row>
    <row r="779" s="12" customFormat="1" ht="22.8" customHeight="1">
      <c r="A779" s="12"/>
      <c r="B779" s="199"/>
      <c r="C779" s="200"/>
      <c r="D779" s="201" t="s">
        <v>72</v>
      </c>
      <c r="E779" s="213" t="s">
        <v>1147</v>
      </c>
      <c r="F779" s="213" t="s">
        <v>1148</v>
      </c>
      <c r="G779" s="200"/>
      <c r="H779" s="200"/>
      <c r="I779" s="203"/>
      <c r="J779" s="214">
        <f>BK779</f>
        <v>0</v>
      </c>
      <c r="K779" s="200"/>
      <c r="L779" s="205"/>
      <c r="M779" s="206"/>
      <c r="N779" s="207"/>
      <c r="O779" s="207"/>
      <c r="P779" s="208">
        <f>SUM(P780:P802)</f>
        <v>0</v>
      </c>
      <c r="Q779" s="207"/>
      <c r="R779" s="208">
        <f>SUM(R780:R802)</f>
        <v>0.68168019999999996</v>
      </c>
      <c r="S779" s="207"/>
      <c r="T779" s="209">
        <f>SUM(T780:T802)</f>
        <v>0</v>
      </c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R779" s="210" t="s">
        <v>147</v>
      </c>
      <c r="AT779" s="211" t="s">
        <v>72</v>
      </c>
      <c r="AU779" s="211" t="s">
        <v>80</v>
      </c>
      <c r="AY779" s="210" t="s">
        <v>139</v>
      </c>
      <c r="BK779" s="212">
        <f>SUM(BK780:BK802)</f>
        <v>0</v>
      </c>
    </row>
    <row r="780" s="2" customFormat="1" ht="24.15" customHeight="1">
      <c r="A780" s="37"/>
      <c r="B780" s="38"/>
      <c r="C780" s="215" t="s">
        <v>1149</v>
      </c>
      <c r="D780" s="215" t="s">
        <v>142</v>
      </c>
      <c r="E780" s="216" t="s">
        <v>1150</v>
      </c>
      <c r="F780" s="217" t="s">
        <v>1151</v>
      </c>
      <c r="G780" s="218" t="s">
        <v>161</v>
      </c>
      <c r="H780" s="219">
        <v>11.1</v>
      </c>
      <c r="I780" s="220"/>
      <c r="J780" s="221">
        <f>ROUND(I780*H780,2)</f>
        <v>0</v>
      </c>
      <c r="K780" s="222"/>
      <c r="L780" s="43"/>
      <c r="M780" s="223" t="s">
        <v>1</v>
      </c>
      <c r="N780" s="224" t="s">
        <v>41</v>
      </c>
      <c r="O780" s="91"/>
      <c r="P780" s="225">
        <f>O780*H780</f>
        <v>0</v>
      </c>
      <c r="Q780" s="225">
        <v>0</v>
      </c>
      <c r="R780" s="225">
        <f>Q780*H780</f>
        <v>0</v>
      </c>
      <c r="S780" s="225">
        <v>0</v>
      </c>
      <c r="T780" s="226">
        <f>S780*H780</f>
        <v>0</v>
      </c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R780" s="227" t="s">
        <v>218</v>
      </c>
      <c r="AT780" s="227" t="s">
        <v>142</v>
      </c>
      <c r="AU780" s="227" t="s">
        <v>147</v>
      </c>
      <c r="AY780" s="16" t="s">
        <v>139</v>
      </c>
      <c r="BE780" s="228">
        <f>IF(N780="základní",J780,0)</f>
        <v>0</v>
      </c>
      <c r="BF780" s="228">
        <f>IF(N780="snížená",J780,0)</f>
        <v>0</v>
      </c>
      <c r="BG780" s="228">
        <f>IF(N780="zákl. přenesená",J780,0)</f>
        <v>0</v>
      </c>
      <c r="BH780" s="228">
        <f>IF(N780="sníž. přenesená",J780,0)</f>
        <v>0</v>
      </c>
      <c r="BI780" s="228">
        <f>IF(N780="nulová",J780,0)</f>
        <v>0</v>
      </c>
      <c r="BJ780" s="16" t="s">
        <v>148</v>
      </c>
      <c r="BK780" s="228">
        <f>ROUND(I780*H780,2)</f>
        <v>0</v>
      </c>
      <c r="BL780" s="16" t="s">
        <v>218</v>
      </c>
      <c r="BM780" s="227" t="s">
        <v>1152</v>
      </c>
    </row>
    <row r="781" s="2" customFormat="1">
      <c r="A781" s="37"/>
      <c r="B781" s="38"/>
      <c r="C781" s="39"/>
      <c r="D781" s="229" t="s">
        <v>150</v>
      </c>
      <c r="E781" s="39"/>
      <c r="F781" s="230" t="s">
        <v>1151</v>
      </c>
      <c r="G781" s="39"/>
      <c r="H781" s="39"/>
      <c r="I781" s="231"/>
      <c r="J781" s="39"/>
      <c r="K781" s="39"/>
      <c r="L781" s="43"/>
      <c r="M781" s="232"/>
      <c r="N781" s="233"/>
      <c r="O781" s="91"/>
      <c r="P781" s="91"/>
      <c r="Q781" s="91"/>
      <c r="R781" s="91"/>
      <c r="S781" s="91"/>
      <c r="T781" s="92"/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T781" s="16" t="s">
        <v>150</v>
      </c>
      <c r="AU781" s="16" t="s">
        <v>147</v>
      </c>
    </row>
    <row r="782" s="13" customFormat="1">
      <c r="A782" s="13"/>
      <c r="B782" s="234"/>
      <c r="C782" s="235"/>
      <c r="D782" s="229" t="s">
        <v>151</v>
      </c>
      <c r="E782" s="236" t="s">
        <v>1</v>
      </c>
      <c r="F782" s="237" t="s">
        <v>1153</v>
      </c>
      <c r="G782" s="235"/>
      <c r="H782" s="238">
        <v>11.1</v>
      </c>
      <c r="I782" s="239"/>
      <c r="J782" s="235"/>
      <c r="K782" s="235"/>
      <c r="L782" s="240"/>
      <c r="M782" s="241"/>
      <c r="N782" s="242"/>
      <c r="O782" s="242"/>
      <c r="P782" s="242"/>
      <c r="Q782" s="242"/>
      <c r="R782" s="242"/>
      <c r="S782" s="242"/>
      <c r="T782" s="24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4" t="s">
        <v>151</v>
      </c>
      <c r="AU782" s="244" t="s">
        <v>147</v>
      </c>
      <c r="AV782" s="13" t="s">
        <v>147</v>
      </c>
      <c r="AW782" s="13" t="s">
        <v>30</v>
      </c>
      <c r="AX782" s="13" t="s">
        <v>80</v>
      </c>
      <c r="AY782" s="244" t="s">
        <v>139</v>
      </c>
    </row>
    <row r="783" s="2" customFormat="1" ht="24.15" customHeight="1">
      <c r="A783" s="37"/>
      <c r="B783" s="38"/>
      <c r="C783" s="215" t="s">
        <v>1154</v>
      </c>
      <c r="D783" s="215" t="s">
        <v>142</v>
      </c>
      <c r="E783" s="216" t="s">
        <v>1155</v>
      </c>
      <c r="F783" s="217" t="s">
        <v>1156</v>
      </c>
      <c r="G783" s="218" t="s">
        <v>161</v>
      </c>
      <c r="H783" s="219">
        <v>11.1</v>
      </c>
      <c r="I783" s="220"/>
      <c r="J783" s="221">
        <f>ROUND(I783*H783,2)</f>
        <v>0</v>
      </c>
      <c r="K783" s="222"/>
      <c r="L783" s="43"/>
      <c r="M783" s="223" t="s">
        <v>1</v>
      </c>
      <c r="N783" s="224" t="s">
        <v>41</v>
      </c>
      <c r="O783" s="91"/>
      <c r="P783" s="225">
        <f>O783*H783</f>
        <v>0</v>
      </c>
      <c r="Q783" s="225">
        <v>0.00029999999999999997</v>
      </c>
      <c r="R783" s="225">
        <f>Q783*H783</f>
        <v>0.0033299999999999996</v>
      </c>
      <c r="S783" s="225">
        <v>0</v>
      </c>
      <c r="T783" s="226">
        <f>S783*H783</f>
        <v>0</v>
      </c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R783" s="227" t="s">
        <v>218</v>
      </c>
      <c r="AT783" s="227" t="s">
        <v>142</v>
      </c>
      <c r="AU783" s="227" t="s">
        <v>147</v>
      </c>
      <c r="AY783" s="16" t="s">
        <v>139</v>
      </c>
      <c r="BE783" s="228">
        <f>IF(N783="základní",J783,0)</f>
        <v>0</v>
      </c>
      <c r="BF783" s="228">
        <f>IF(N783="snížená",J783,0)</f>
        <v>0</v>
      </c>
      <c r="BG783" s="228">
        <f>IF(N783="zákl. přenesená",J783,0)</f>
        <v>0</v>
      </c>
      <c r="BH783" s="228">
        <f>IF(N783="sníž. přenesená",J783,0)</f>
        <v>0</v>
      </c>
      <c r="BI783" s="228">
        <f>IF(N783="nulová",J783,0)</f>
        <v>0</v>
      </c>
      <c r="BJ783" s="16" t="s">
        <v>148</v>
      </c>
      <c r="BK783" s="228">
        <f>ROUND(I783*H783,2)</f>
        <v>0</v>
      </c>
      <c r="BL783" s="16" t="s">
        <v>218</v>
      </c>
      <c r="BM783" s="227" t="s">
        <v>1157</v>
      </c>
    </row>
    <row r="784" s="2" customFormat="1">
      <c r="A784" s="37"/>
      <c r="B784" s="38"/>
      <c r="C784" s="39"/>
      <c r="D784" s="229" t="s">
        <v>150</v>
      </c>
      <c r="E784" s="39"/>
      <c r="F784" s="230" t="s">
        <v>1156</v>
      </c>
      <c r="G784" s="39"/>
      <c r="H784" s="39"/>
      <c r="I784" s="231"/>
      <c r="J784" s="39"/>
      <c r="K784" s="39"/>
      <c r="L784" s="43"/>
      <c r="M784" s="232"/>
      <c r="N784" s="233"/>
      <c r="O784" s="91"/>
      <c r="P784" s="91"/>
      <c r="Q784" s="91"/>
      <c r="R784" s="91"/>
      <c r="S784" s="91"/>
      <c r="T784" s="92"/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T784" s="16" t="s">
        <v>150</v>
      </c>
      <c r="AU784" s="16" t="s">
        <v>147</v>
      </c>
    </row>
    <row r="785" s="2" customFormat="1" ht="37.8" customHeight="1">
      <c r="A785" s="37"/>
      <c r="B785" s="38"/>
      <c r="C785" s="215" t="s">
        <v>1158</v>
      </c>
      <c r="D785" s="215" t="s">
        <v>142</v>
      </c>
      <c r="E785" s="216" t="s">
        <v>1159</v>
      </c>
      <c r="F785" s="217" t="s">
        <v>1160</v>
      </c>
      <c r="G785" s="218" t="s">
        <v>161</v>
      </c>
      <c r="H785" s="219">
        <v>11.1</v>
      </c>
      <c r="I785" s="220"/>
      <c r="J785" s="221">
        <f>ROUND(I785*H785,2)</f>
        <v>0</v>
      </c>
      <c r="K785" s="222"/>
      <c r="L785" s="43"/>
      <c r="M785" s="223" t="s">
        <v>1</v>
      </c>
      <c r="N785" s="224" t="s">
        <v>41</v>
      </c>
      <c r="O785" s="91"/>
      <c r="P785" s="225">
        <f>O785*H785</f>
        <v>0</v>
      </c>
      <c r="Q785" s="225">
        <v>0.014999999999999999</v>
      </c>
      <c r="R785" s="225">
        <f>Q785*H785</f>
        <v>0.16649999999999998</v>
      </c>
      <c r="S785" s="225">
        <v>0</v>
      </c>
      <c r="T785" s="226">
        <f>S785*H785</f>
        <v>0</v>
      </c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R785" s="227" t="s">
        <v>218</v>
      </c>
      <c r="AT785" s="227" t="s">
        <v>142</v>
      </c>
      <c r="AU785" s="227" t="s">
        <v>147</v>
      </c>
      <c r="AY785" s="16" t="s">
        <v>139</v>
      </c>
      <c r="BE785" s="228">
        <f>IF(N785="základní",J785,0)</f>
        <v>0</v>
      </c>
      <c r="BF785" s="228">
        <f>IF(N785="snížená",J785,0)</f>
        <v>0</v>
      </c>
      <c r="BG785" s="228">
        <f>IF(N785="zákl. přenesená",J785,0)</f>
        <v>0</v>
      </c>
      <c r="BH785" s="228">
        <f>IF(N785="sníž. přenesená",J785,0)</f>
        <v>0</v>
      </c>
      <c r="BI785" s="228">
        <f>IF(N785="nulová",J785,0)</f>
        <v>0</v>
      </c>
      <c r="BJ785" s="16" t="s">
        <v>148</v>
      </c>
      <c r="BK785" s="228">
        <f>ROUND(I785*H785,2)</f>
        <v>0</v>
      </c>
      <c r="BL785" s="16" t="s">
        <v>218</v>
      </c>
      <c r="BM785" s="227" t="s">
        <v>1161</v>
      </c>
    </row>
    <row r="786" s="2" customFormat="1">
      <c r="A786" s="37"/>
      <c r="B786" s="38"/>
      <c r="C786" s="39"/>
      <c r="D786" s="229" t="s">
        <v>150</v>
      </c>
      <c r="E786" s="39"/>
      <c r="F786" s="230" t="s">
        <v>1160</v>
      </c>
      <c r="G786" s="39"/>
      <c r="H786" s="39"/>
      <c r="I786" s="231"/>
      <c r="J786" s="39"/>
      <c r="K786" s="39"/>
      <c r="L786" s="43"/>
      <c r="M786" s="232"/>
      <c r="N786" s="233"/>
      <c r="O786" s="91"/>
      <c r="P786" s="91"/>
      <c r="Q786" s="91"/>
      <c r="R786" s="91"/>
      <c r="S786" s="91"/>
      <c r="T786" s="92"/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T786" s="16" t="s">
        <v>150</v>
      </c>
      <c r="AU786" s="16" t="s">
        <v>147</v>
      </c>
    </row>
    <row r="787" s="2" customFormat="1" ht="33" customHeight="1">
      <c r="A787" s="37"/>
      <c r="B787" s="38"/>
      <c r="C787" s="215" t="s">
        <v>1162</v>
      </c>
      <c r="D787" s="215" t="s">
        <v>142</v>
      </c>
      <c r="E787" s="216" t="s">
        <v>1163</v>
      </c>
      <c r="F787" s="217" t="s">
        <v>1164</v>
      </c>
      <c r="G787" s="218" t="s">
        <v>196</v>
      </c>
      <c r="H787" s="219">
        <v>13.6</v>
      </c>
      <c r="I787" s="220"/>
      <c r="J787" s="221">
        <f>ROUND(I787*H787,2)</f>
        <v>0</v>
      </c>
      <c r="K787" s="222"/>
      <c r="L787" s="43"/>
      <c r="M787" s="223" t="s">
        <v>1</v>
      </c>
      <c r="N787" s="224" t="s">
        <v>41</v>
      </c>
      <c r="O787" s="91"/>
      <c r="P787" s="225">
        <f>O787*H787</f>
        <v>0</v>
      </c>
      <c r="Q787" s="225">
        <v>0.00042999999999999999</v>
      </c>
      <c r="R787" s="225">
        <f>Q787*H787</f>
        <v>0.0058479999999999999</v>
      </c>
      <c r="S787" s="225">
        <v>0</v>
      </c>
      <c r="T787" s="226">
        <f>S787*H787</f>
        <v>0</v>
      </c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R787" s="227" t="s">
        <v>218</v>
      </c>
      <c r="AT787" s="227" t="s">
        <v>142</v>
      </c>
      <c r="AU787" s="227" t="s">
        <v>147</v>
      </c>
      <c r="AY787" s="16" t="s">
        <v>139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6" t="s">
        <v>148</v>
      </c>
      <c r="BK787" s="228">
        <f>ROUND(I787*H787,2)</f>
        <v>0</v>
      </c>
      <c r="BL787" s="16" t="s">
        <v>218</v>
      </c>
      <c r="BM787" s="227" t="s">
        <v>1165</v>
      </c>
    </row>
    <row r="788" s="2" customFormat="1">
      <c r="A788" s="37"/>
      <c r="B788" s="38"/>
      <c r="C788" s="39"/>
      <c r="D788" s="229" t="s">
        <v>150</v>
      </c>
      <c r="E788" s="39"/>
      <c r="F788" s="230" t="s">
        <v>1164</v>
      </c>
      <c r="G788" s="39"/>
      <c r="H788" s="39"/>
      <c r="I788" s="231"/>
      <c r="J788" s="39"/>
      <c r="K788" s="39"/>
      <c r="L788" s="43"/>
      <c r="M788" s="232"/>
      <c r="N788" s="233"/>
      <c r="O788" s="91"/>
      <c r="P788" s="91"/>
      <c r="Q788" s="91"/>
      <c r="R788" s="91"/>
      <c r="S788" s="91"/>
      <c r="T788" s="92"/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T788" s="16" t="s">
        <v>150</v>
      </c>
      <c r="AU788" s="16" t="s">
        <v>147</v>
      </c>
    </row>
    <row r="789" s="13" customFormat="1">
      <c r="A789" s="13"/>
      <c r="B789" s="234"/>
      <c r="C789" s="235"/>
      <c r="D789" s="229" t="s">
        <v>151</v>
      </c>
      <c r="E789" s="236" t="s">
        <v>1</v>
      </c>
      <c r="F789" s="237" t="s">
        <v>1166</v>
      </c>
      <c r="G789" s="235"/>
      <c r="H789" s="238">
        <v>13.6</v>
      </c>
      <c r="I789" s="239"/>
      <c r="J789" s="235"/>
      <c r="K789" s="235"/>
      <c r="L789" s="240"/>
      <c r="M789" s="241"/>
      <c r="N789" s="242"/>
      <c r="O789" s="242"/>
      <c r="P789" s="242"/>
      <c r="Q789" s="242"/>
      <c r="R789" s="242"/>
      <c r="S789" s="242"/>
      <c r="T789" s="24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4" t="s">
        <v>151</v>
      </c>
      <c r="AU789" s="244" t="s">
        <v>147</v>
      </c>
      <c r="AV789" s="13" t="s">
        <v>147</v>
      </c>
      <c r="AW789" s="13" t="s">
        <v>30</v>
      </c>
      <c r="AX789" s="13" t="s">
        <v>80</v>
      </c>
      <c r="AY789" s="244" t="s">
        <v>139</v>
      </c>
    </row>
    <row r="790" s="2" customFormat="1" ht="24.15" customHeight="1">
      <c r="A790" s="37"/>
      <c r="B790" s="38"/>
      <c r="C790" s="245" t="s">
        <v>1167</v>
      </c>
      <c r="D790" s="245" t="s">
        <v>200</v>
      </c>
      <c r="E790" s="246" t="s">
        <v>1168</v>
      </c>
      <c r="F790" s="247" t="s">
        <v>1169</v>
      </c>
      <c r="G790" s="248" t="s">
        <v>145</v>
      </c>
      <c r="H790" s="249">
        <v>33.659999999999997</v>
      </c>
      <c r="I790" s="250"/>
      <c r="J790" s="251">
        <f>ROUND(I790*H790,2)</f>
        <v>0</v>
      </c>
      <c r="K790" s="252"/>
      <c r="L790" s="253"/>
      <c r="M790" s="254" t="s">
        <v>1</v>
      </c>
      <c r="N790" s="255" t="s">
        <v>41</v>
      </c>
      <c r="O790" s="91"/>
      <c r="P790" s="225">
        <f>O790*H790</f>
        <v>0</v>
      </c>
      <c r="Q790" s="225">
        <v>0.00097000000000000005</v>
      </c>
      <c r="R790" s="225">
        <f>Q790*H790</f>
        <v>0.032650199999999997</v>
      </c>
      <c r="S790" s="225">
        <v>0</v>
      </c>
      <c r="T790" s="226">
        <f>S790*H790</f>
        <v>0</v>
      </c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R790" s="227" t="s">
        <v>292</v>
      </c>
      <c r="AT790" s="227" t="s">
        <v>200</v>
      </c>
      <c r="AU790" s="227" t="s">
        <v>147</v>
      </c>
      <c r="AY790" s="16" t="s">
        <v>139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6" t="s">
        <v>148</v>
      </c>
      <c r="BK790" s="228">
        <f>ROUND(I790*H790,2)</f>
        <v>0</v>
      </c>
      <c r="BL790" s="16" t="s">
        <v>218</v>
      </c>
      <c r="BM790" s="227" t="s">
        <v>1170</v>
      </c>
    </row>
    <row r="791" s="2" customFormat="1">
      <c r="A791" s="37"/>
      <c r="B791" s="38"/>
      <c r="C791" s="39"/>
      <c r="D791" s="229" t="s">
        <v>150</v>
      </c>
      <c r="E791" s="39"/>
      <c r="F791" s="230" t="s">
        <v>1169</v>
      </c>
      <c r="G791" s="39"/>
      <c r="H791" s="39"/>
      <c r="I791" s="231"/>
      <c r="J791" s="39"/>
      <c r="K791" s="39"/>
      <c r="L791" s="43"/>
      <c r="M791" s="232"/>
      <c r="N791" s="233"/>
      <c r="O791" s="91"/>
      <c r="P791" s="91"/>
      <c r="Q791" s="91"/>
      <c r="R791" s="91"/>
      <c r="S791" s="91"/>
      <c r="T791" s="92"/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T791" s="16" t="s">
        <v>150</v>
      </c>
      <c r="AU791" s="16" t="s">
        <v>147</v>
      </c>
    </row>
    <row r="792" s="13" customFormat="1">
      <c r="A792" s="13"/>
      <c r="B792" s="234"/>
      <c r="C792" s="235"/>
      <c r="D792" s="229" t="s">
        <v>151</v>
      </c>
      <c r="E792" s="236" t="s">
        <v>1</v>
      </c>
      <c r="F792" s="237" t="s">
        <v>1171</v>
      </c>
      <c r="G792" s="235"/>
      <c r="H792" s="238">
        <v>33.659999999999997</v>
      </c>
      <c r="I792" s="239"/>
      <c r="J792" s="235"/>
      <c r="K792" s="235"/>
      <c r="L792" s="240"/>
      <c r="M792" s="241"/>
      <c r="N792" s="242"/>
      <c r="O792" s="242"/>
      <c r="P792" s="242"/>
      <c r="Q792" s="242"/>
      <c r="R792" s="242"/>
      <c r="S792" s="242"/>
      <c r="T792" s="24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4" t="s">
        <v>151</v>
      </c>
      <c r="AU792" s="244" t="s">
        <v>147</v>
      </c>
      <c r="AV792" s="13" t="s">
        <v>147</v>
      </c>
      <c r="AW792" s="13" t="s">
        <v>30</v>
      </c>
      <c r="AX792" s="13" t="s">
        <v>80</v>
      </c>
      <c r="AY792" s="244" t="s">
        <v>139</v>
      </c>
    </row>
    <row r="793" s="2" customFormat="1" ht="37.8" customHeight="1">
      <c r="A793" s="37"/>
      <c r="B793" s="38"/>
      <c r="C793" s="215" t="s">
        <v>1172</v>
      </c>
      <c r="D793" s="215" t="s">
        <v>142</v>
      </c>
      <c r="E793" s="216" t="s">
        <v>1173</v>
      </c>
      <c r="F793" s="217" t="s">
        <v>1174</v>
      </c>
      <c r="G793" s="218" t="s">
        <v>161</v>
      </c>
      <c r="H793" s="219">
        <v>11.1</v>
      </c>
      <c r="I793" s="220"/>
      <c r="J793" s="221">
        <f>ROUND(I793*H793,2)</f>
        <v>0</v>
      </c>
      <c r="K793" s="222"/>
      <c r="L793" s="43"/>
      <c r="M793" s="223" t="s">
        <v>1</v>
      </c>
      <c r="N793" s="224" t="s">
        <v>41</v>
      </c>
      <c r="O793" s="91"/>
      <c r="P793" s="225">
        <f>O793*H793</f>
        <v>0</v>
      </c>
      <c r="Q793" s="225">
        <v>0.0063</v>
      </c>
      <c r="R793" s="225">
        <f>Q793*H793</f>
        <v>0.069929999999999992</v>
      </c>
      <c r="S793" s="225">
        <v>0</v>
      </c>
      <c r="T793" s="226">
        <f>S793*H793</f>
        <v>0</v>
      </c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R793" s="227" t="s">
        <v>218</v>
      </c>
      <c r="AT793" s="227" t="s">
        <v>142</v>
      </c>
      <c r="AU793" s="227" t="s">
        <v>147</v>
      </c>
      <c r="AY793" s="16" t="s">
        <v>139</v>
      </c>
      <c r="BE793" s="228">
        <f>IF(N793="základní",J793,0)</f>
        <v>0</v>
      </c>
      <c r="BF793" s="228">
        <f>IF(N793="snížená",J793,0)</f>
        <v>0</v>
      </c>
      <c r="BG793" s="228">
        <f>IF(N793="zákl. přenesená",J793,0)</f>
        <v>0</v>
      </c>
      <c r="BH793" s="228">
        <f>IF(N793="sníž. přenesená",J793,0)</f>
        <v>0</v>
      </c>
      <c r="BI793" s="228">
        <f>IF(N793="nulová",J793,0)</f>
        <v>0</v>
      </c>
      <c r="BJ793" s="16" t="s">
        <v>148</v>
      </c>
      <c r="BK793" s="228">
        <f>ROUND(I793*H793,2)</f>
        <v>0</v>
      </c>
      <c r="BL793" s="16" t="s">
        <v>218</v>
      </c>
      <c r="BM793" s="227" t="s">
        <v>1175</v>
      </c>
    </row>
    <row r="794" s="2" customFormat="1">
      <c r="A794" s="37"/>
      <c r="B794" s="38"/>
      <c r="C794" s="39"/>
      <c r="D794" s="229" t="s">
        <v>150</v>
      </c>
      <c r="E794" s="39"/>
      <c r="F794" s="230" t="s">
        <v>1174</v>
      </c>
      <c r="G794" s="39"/>
      <c r="H794" s="39"/>
      <c r="I794" s="231"/>
      <c r="J794" s="39"/>
      <c r="K794" s="39"/>
      <c r="L794" s="43"/>
      <c r="M794" s="232"/>
      <c r="N794" s="233"/>
      <c r="O794" s="91"/>
      <c r="P794" s="91"/>
      <c r="Q794" s="91"/>
      <c r="R794" s="91"/>
      <c r="S794" s="91"/>
      <c r="T794" s="92"/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T794" s="16" t="s">
        <v>150</v>
      </c>
      <c r="AU794" s="16" t="s">
        <v>147</v>
      </c>
    </row>
    <row r="795" s="2" customFormat="1" ht="37.8" customHeight="1">
      <c r="A795" s="37"/>
      <c r="B795" s="38"/>
      <c r="C795" s="245" t="s">
        <v>1176</v>
      </c>
      <c r="D795" s="245" t="s">
        <v>200</v>
      </c>
      <c r="E795" s="246" t="s">
        <v>1177</v>
      </c>
      <c r="F795" s="247" t="s">
        <v>1178</v>
      </c>
      <c r="G795" s="248" t="s">
        <v>161</v>
      </c>
      <c r="H795" s="249">
        <v>12.210000000000001</v>
      </c>
      <c r="I795" s="250"/>
      <c r="J795" s="251">
        <f>ROUND(I795*H795,2)</f>
        <v>0</v>
      </c>
      <c r="K795" s="252"/>
      <c r="L795" s="253"/>
      <c r="M795" s="254" t="s">
        <v>1</v>
      </c>
      <c r="N795" s="255" t="s">
        <v>41</v>
      </c>
      <c r="O795" s="91"/>
      <c r="P795" s="225">
        <f>O795*H795</f>
        <v>0</v>
      </c>
      <c r="Q795" s="225">
        <v>0.033000000000000002</v>
      </c>
      <c r="R795" s="225">
        <f>Q795*H795</f>
        <v>0.40293000000000007</v>
      </c>
      <c r="S795" s="225">
        <v>0</v>
      </c>
      <c r="T795" s="226">
        <f>S795*H795</f>
        <v>0</v>
      </c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R795" s="227" t="s">
        <v>292</v>
      </c>
      <c r="AT795" s="227" t="s">
        <v>200</v>
      </c>
      <c r="AU795" s="227" t="s">
        <v>147</v>
      </c>
      <c r="AY795" s="16" t="s">
        <v>139</v>
      </c>
      <c r="BE795" s="228">
        <f>IF(N795="základní",J795,0)</f>
        <v>0</v>
      </c>
      <c r="BF795" s="228">
        <f>IF(N795="snížená",J795,0)</f>
        <v>0</v>
      </c>
      <c r="BG795" s="228">
        <f>IF(N795="zákl. přenesená",J795,0)</f>
        <v>0</v>
      </c>
      <c r="BH795" s="228">
        <f>IF(N795="sníž. přenesená",J795,0)</f>
        <v>0</v>
      </c>
      <c r="BI795" s="228">
        <f>IF(N795="nulová",J795,0)</f>
        <v>0</v>
      </c>
      <c r="BJ795" s="16" t="s">
        <v>148</v>
      </c>
      <c r="BK795" s="228">
        <f>ROUND(I795*H795,2)</f>
        <v>0</v>
      </c>
      <c r="BL795" s="16" t="s">
        <v>218</v>
      </c>
      <c r="BM795" s="227" t="s">
        <v>1179</v>
      </c>
    </row>
    <row r="796" s="2" customFormat="1">
      <c r="A796" s="37"/>
      <c r="B796" s="38"/>
      <c r="C796" s="39"/>
      <c r="D796" s="229" t="s">
        <v>150</v>
      </c>
      <c r="E796" s="39"/>
      <c r="F796" s="230" t="s">
        <v>1178</v>
      </c>
      <c r="G796" s="39"/>
      <c r="H796" s="39"/>
      <c r="I796" s="231"/>
      <c r="J796" s="39"/>
      <c r="K796" s="39"/>
      <c r="L796" s="43"/>
      <c r="M796" s="232"/>
      <c r="N796" s="233"/>
      <c r="O796" s="91"/>
      <c r="P796" s="91"/>
      <c r="Q796" s="91"/>
      <c r="R796" s="91"/>
      <c r="S796" s="91"/>
      <c r="T796" s="92"/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T796" s="16" t="s">
        <v>150</v>
      </c>
      <c r="AU796" s="16" t="s">
        <v>147</v>
      </c>
    </row>
    <row r="797" s="13" customFormat="1">
      <c r="A797" s="13"/>
      <c r="B797" s="234"/>
      <c r="C797" s="235"/>
      <c r="D797" s="229" t="s">
        <v>151</v>
      </c>
      <c r="E797" s="236" t="s">
        <v>1</v>
      </c>
      <c r="F797" s="237" t="s">
        <v>1180</v>
      </c>
      <c r="G797" s="235"/>
      <c r="H797" s="238">
        <v>12.210000000000001</v>
      </c>
      <c r="I797" s="239"/>
      <c r="J797" s="235"/>
      <c r="K797" s="235"/>
      <c r="L797" s="240"/>
      <c r="M797" s="241"/>
      <c r="N797" s="242"/>
      <c r="O797" s="242"/>
      <c r="P797" s="242"/>
      <c r="Q797" s="242"/>
      <c r="R797" s="242"/>
      <c r="S797" s="242"/>
      <c r="T797" s="24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4" t="s">
        <v>151</v>
      </c>
      <c r="AU797" s="244" t="s">
        <v>147</v>
      </c>
      <c r="AV797" s="13" t="s">
        <v>147</v>
      </c>
      <c r="AW797" s="13" t="s">
        <v>30</v>
      </c>
      <c r="AX797" s="13" t="s">
        <v>80</v>
      </c>
      <c r="AY797" s="244" t="s">
        <v>139</v>
      </c>
    </row>
    <row r="798" s="2" customFormat="1" ht="16.5" customHeight="1">
      <c r="A798" s="37"/>
      <c r="B798" s="38"/>
      <c r="C798" s="215" t="s">
        <v>1181</v>
      </c>
      <c r="D798" s="215" t="s">
        <v>142</v>
      </c>
      <c r="E798" s="216" t="s">
        <v>1182</v>
      </c>
      <c r="F798" s="217" t="s">
        <v>1183</v>
      </c>
      <c r="G798" s="218" t="s">
        <v>196</v>
      </c>
      <c r="H798" s="219">
        <v>16.399999999999999</v>
      </c>
      <c r="I798" s="220"/>
      <c r="J798" s="221">
        <f>ROUND(I798*H798,2)</f>
        <v>0</v>
      </c>
      <c r="K798" s="222"/>
      <c r="L798" s="43"/>
      <c r="M798" s="223" t="s">
        <v>1</v>
      </c>
      <c r="N798" s="224" t="s">
        <v>41</v>
      </c>
      <c r="O798" s="91"/>
      <c r="P798" s="225">
        <f>O798*H798</f>
        <v>0</v>
      </c>
      <c r="Q798" s="225">
        <v>3.0000000000000001E-05</v>
      </c>
      <c r="R798" s="225">
        <f>Q798*H798</f>
        <v>0.00049199999999999992</v>
      </c>
      <c r="S798" s="225">
        <v>0</v>
      </c>
      <c r="T798" s="226">
        <f>S798*H798</f>
        <v>0</v>
      </c>
      <c r="U798" s="37"/>
      <c r="V798" s="37"/>
      <c r="W798" s="37"/>
      <c r="X798" s="37"/>
      <c r="Y798" s="37"/>
      <c r="Z798" s="37"/>
      <c r="AA798" s="37"/>
      <c r="AB798" s="37"/>
      <c r="AC798" s="37"/>
      <c r="AD798" s="37"/>
      <c r="AE798" s="37"/>
      <c r="AR798" s="227" t="s">
        <v>218</v>
      </c>
      <c r="AT798" s="227" t="s">
        <v>142</v>
      </c>
      <c r="AU798" s="227" t="s">
        <v>147</v>
      </c>
      <c r="AY798" s="16" t="s">
        <v>139</v>
      </c>
      <c r="BE798" s="228">
        <f>IF(N798="základní",J798,0)</f>
        <v>0</v>
      </c>
      <c r="BF798" s="228">
        <f>IF(N798="snížená",J798,0)</f>
        <v>0</v>
      </c>
      <c r="BG798" s="228">
        <f>IF(N798="zákl. přenesená",J798,0)</f>
        <v>0</v>
      </c>
      <c r="BH798" s="228">
        <f>IF(N798="sníž. přenesená",J798,0)</f>
        <v>0</v>
      </c>
      <c r="BI798" s="228">
        <f>IF(N798="nulová",J798,0)</f>
        <v>0</v>
      </c>
      <c r="BJ798" s="16" t="s">
        <v>148</v>
      </c>
      <c r="BK798" s="228">
        <f>ROUND(I798*H798,2)</f>
        <v>0</v>
      </c>
      <c r="BL798" s="16" t="s">
        <v>218</v>
      </c>
      <c r="BM798" s="227" t="s">
        <v>1184</v>
      </c>
    </row>
    <row r="799" s="2" customFormat="1">
      <c r="A799" s="37"/>
      <c r="B799" s="38"/>
      <c r="C799" s="39"/>
      <c r="D799" s="229" t="s">
        <v>150</v>
      </c>
      <c r="E799" s="39"/>
      <c r="F799" s="230" t="s">
        <v>1183</v>
      </c>
      <c r="G799" s="39"/>
      <c r="H799" s="39"/>
      <c r="I799" s="231"/>
      <c r="J799" s="39"/>
      <c r="K799" s="39"/>
      <c r="L799" s="43"/>
      <c r="M799" s="232"/>
      <c r="N799" s="233"/>
      <c r="O799" s="91"/>
      <c r="P799" s="91"/>
      <c r="Q799" s="91"/>
      <c r="R799" s="91"/>
      <c r="S799" s="91"/>
      <c r="T799" s="92"/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T799" s="16" t="s">
        <v>150</v>
      </c>
      <c r="AU799" s="16" t="s">
        <v>147</v>
      </c>
    </row>
    <row r="800" s="13" customFormat="1">
      <c r="A800" s="13"/>
      <c r="B800" s="234"/>
      <c r="C800" s="235"/>
      <c r="D800" s="229" t="s">
        <v>151</v>
      </c>
      <c r="E800" s="236" t="s">
        <v>1</v>
      </c>
      <c r="F800" s="237" t="s">
        <v>1185</v>
      </c>
      <c r="G800" s="235"/>
      <c r="H800" s="238">
        <v>16.399999999999999</v>
      </c>
      <c r="I800" s="239"/>
      <c r="J800" s="235"/>
      <c r="K800" s="235"/>
      <c r="L800" s="240"/>
      <c r="M800" s="241"/>
      <c r="N800" s="242"/>
      <c r="O800" s="242"/>
      <c r="P800" s="242"/>
      <c r="Q800" s="242"/>
      <c r="R800" s="242"/>
      <c r="S800" s="242"/>
      <c r="T800" s="24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4" t="s">
        <v>151</v>
      </c>
      <c r="AU800" s="244" t="s">
        <v>147</v>
      </c>
      <c r="AV800" s="13" t="s">
        <v>147</v>
      </c>
      <c r="AW800" s="13" t="s">
        <v>30</v>
      </c>
      <c r="AX800" s="13" t="s">
        <v>80</v>
      </c>
      <c r="AY800" s="244" t="s">
        <v>139</v>
      </c>
    </row>
    <row r="801" s="2" customFormat="1" ht="44.25" customHeight="1">
      <c r="A801" s="37"/>
      <c r="B801" s="38"/>
      <c r="C801" s="215" t="s">
        <v>1186</v>
      </c>
      <c r="D801" s="215" t="s">
        <v>142</v>
      </c>
      <c r="E801" s="216" t="s">
        <v>1187</v>
      </c>
      <c r="F801" s="217" t="s">
        <v>1188</v>
      </c>
      <c r="G801" s="218" t="s">
        <v>306</v>
      </c>
      <c r="H801" s="219">
        <v>0.68200000000000005</v>
      </c>
      <c r="I801" s="220"/>
      <c r="J801" s="221">
        <f>ROUND(I801*H801,2)</f>
        <v>0</v>
      </c>
      <c r="K801" s="222"/>
      <c r="L801" s="43"/>
      <c r="M801" s="223" t="s">
        <v>1</v>
      </c>
      <c r="N801" s="224" t="s">
        <v>41</v>
      </c>
      <c r="O801" s="91"/>
      <c r="P801" s="225">
        <f>O801*H801</f>
        <v>0</v>
      </c>
      <c r="Q801" s="225">
        <v>0</v>
      </c>
      <c r="R801" s="225">
        <f>Q801*H801</f>
        <v>0</v>
      </c>
      <c r="S801" s="225">
        <v>0</v>
      </c>
      <c r="T801" s="226">
        <f>S801*H801</f>
        <v>0</v>
      </c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R801" s="227" t="s">
        <v>218</v>
      </c>
      <c r="AT801" s="227" t="s">
        <v>142</v>
      </c>
      <c r="AU801" s="227" t="s">
        <v>147</v>
      </c>
      <c r="AY801" s="16" t="s">
        <v>139</v>
      </c>
      <c r="BE801" s="228">
        <f>IF(N801="základní",J801,0)</f>
        <v>0</v>
      </c>
      <c r="BF801" s="228">
        <f>IF(N801="snížená",J801,0)</f>
        <v>0</v>
      </c>
      <c r="BG801" s="228">
        <f>IF(N801="zákl. přenesená",J801,0)</f>
        <v>0</v>
      </c>
      <c r="BH801" s="228">
        <f>IF(N801="sníž. přenesená",J801,0)</f>
        <v>0</v>
      </c>
      <c r="BI801" s="228">
        <f>IF(N801="nulová",J801,0)</f>
        <v>0</v>
      </c>
      <c r="BJ801" s="16" t="s">
        <v>148</v>
      </c>
      <c r="BK801" s="228">
        <f>ROUND(I801*H801,2)</f>
        <v>0</v>
      </c>
      <c r="BL801" s="16" t="s">
        <v>218</v>
      </c>
      <c r="BM801" s="227" t="s">
        <v>1189</v>
      </c>
    </row>
    <row r="802" s="2" customFormat="1">
      <c r="A802" s="37"/>
      <c r="B802" s="38"/>
      <c r="C802" s="39"/>
      <c r="D802" s="229" t="s">
        <v>150</v>
      </c>
      <c r="E802" s="39"/>
      <c r="F802" s="230" t="s">
        <v>1188</v>
      </c>
      <c r="G802" s="39"/>
      <c r="H802" s="39"/>
      <c r="I802" s="231"/>
      <c r="J802" s="39"/>
      <c r="K802" s="39"/>
      <c r="L802" s="43"/>
      <c r="M802" s="232"/>
      <c r="N802" s="233"/>
      <c r="O802" s="91"/>
      <c r="P802" s="91"/>
      <c r="Q802" s="91"/>
      <c r="R802" s="91"/>
      <c r="S802" s="91"/>
      <c r="T802" s="92"/>
      <c r="U802" s="37"/>
      <c r="V802" s="37"/>
      <c r="W802" s="37"/>
      <c r="X802" s="37"/>
      <c r="Y802" s="37"/>
      <c r="Z802" s="37"/>
      <c r="AA802" s="37"/>
      <c r="AB802" s="37"/>
      <c r="AC802" s="37"/>
      <c r="AD802" s="37"/>
      <c r="AE802" s="37"/>
      <c r="AT802" s="16" t="s">
        <v>150</v>
      </c>
      <c r="AU802" s="16" t="s">
        <v>147</v>
      </c>
    </row>
    <row r="803" s="12" customFormat="1" ht="22.8" customHeight="1">
      <c r="A803" s="12"/>
      <c r="B803" s="199"/>
      <c r="C803" s="200"/>
      <c r="D803" s="201" t="s">
        <v>72</v>
      </c>
      <c r="E803" s="213" t="s">
        <v>1190</v>
      </c>
      <c r="F803" s="213" t="s">
        <v>1191</v>
      </c>
      <c r="G803" s="200"/>
      <c r="H803" s="200"/>
      <c r="I803" s="203"/>
      <c r="J803" s="214">
        <f>BK803</f>
        <v>0</v>
      </c>
      <c r="K803" s="200"/>
      <c r="L803" s="205"/>
      <c r="M803" s="206"/>
      <c r="N803" s="207"/>
      <c r="O803" s="207"/>
      <c r="P803" s="208">
        <f>SUM(P804:P837)</f>
        <v>0</v>
      </c>
      <c r="Q803" s="207"/>
      <c r="R803" s="208">
        <f>SUM(R804:R837)</f>
        <v>0.31695565999999997</v>
      </c>
      <c r="S803" s="207"/>
      <c r="T803" s="209">
        <f>SUM(T804:T837)</f>
        <v>0.2535</v>
      </c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R803" s="210" t="s">
        <v>147</v>
      </c>
      <c r="AT803" s="211" t="s">
        <v>72</v>
      </c>
      <c r="AU803" s="211" t="s">
        <v>80</v>
      </c>
      <c r="AY803" s="210" t="s">
        <v>139</v>
      </c>
      <c r="BK803" s="212">
        <f>SUM(BK804:BK837)</f>
        <v>0</v>
      </c>
    </row>
    <row r="804" s="2" customFormat="1" ht="24.15" customHeight="1">
      <c r="A804" s="37"/>
      <c r="B804" s="38"/>
      <c r="C804" s="215" t="s">
        <v>1192</v>
      </c>
      <c r="D804" s="215" t="s">
        <v>142</v>
      </c>
      <c r="E804" s="216" t="s">
        <v>1193</v>
      </c>
      <c r="F804" s="217" t="s">
        <v>1194</v>
      </c>
      <c r="G804" s="218" t="s">
        <v>161</v>
      </c>
      <c r="H804" s="219">
        <v>77.579999999999998</v>
      </c>
      <c r="I804" s="220"/>
      <c r="J804" s="221">
        <f>ROUND(I804*H804,2)</f>
        <v>0</v>
      </c>
      <c r="K804" s="222"/>
      <c r="L804" s="43"/>
      <c r="M804" s="223" t="s">
        <v>1</v>
      </c>
      <c r="N804" s="224" t="s">
        <v>41</v>
      </c>
      <c r="O804" s="91"/>
      <c r="P804" s="225">
        <f>O804*H804</f>
        <v>0</v>
      </c>
      <c r="Q804" s="225">
        <v>0</v>
      </c>
      <c r="R804" s="225">
        <f>Q804*H804</f>
        <v>0</v>
      </c>
      <c r="S804" s="225">
        <v>0</v>
      </c>
      <c r="T804" s="226">
        <f>S804*H804</f>
        <v>0</v>
      </c>
      <c r="U804" s="37"/>
      <c r="V804" s="37"/>
      <c r="W804" s="37"/>
      <c r="X804" s="37"/>
      <c r="Y804" s="37"/>
      <c r="Z804" s="37"/>
      <c r="AA804" s="37"/>
      <c r="AB804" s="37"/>
      <c r="AC804" s="37"/>
      <c r="AD804" s="37"/>
      <c r="AE804" s="37"/>
      <c r="AR804" s="227" t="s">
        <v>218</v>
      </c>
      <c r="AT804" s="227" t="s">
        <v>142</v>
      </c>
      <c r="AU804" s="227" t="s">
        <v>147</v>
      </c>
      <c r="AY804" s="16" t="s">
        <v>139</v>
      </c>
      <c r="BE804" s="228">
        <f>IF(N804="základní",J804,0)</f>
        <v>0</v>
      </c>
      <c r="BF804" s="228">
        <f>IF(N804="snížená",J804,0)</f>
        <v>0</v>
      </c>
      <c r="BG804" s="228">
        <f>IF(N804="zákl. přenesená",J804,0)</f>
        <v>0</v>
      </c>
      <c r="BH804" s="228">
        <f>IF(N804="sníž. přenesená",J804,0)</f>
        <v>0</v>
      </c>
      <c r="BI804" s="228">
        <f>IF(N804="nulová",J804,0)</f>
        <v>0</v>
      </c>
      <c r="BJ804" s="16" t="s">
        <v>148</v>
      </c>
      <c r="BK804" s="228">
        <f>ROUND(I804*H804,2)</f>
        <v>0</v>
      </c>
      <c r="BL804" s="16" t="s">
        <v>218</v>
      </c>
      <c r="BM804" s="227" t="s">
        <v>1195</v>
      </c>
    </row>
    <row r="805" s="2" customFormat="1">
      <c r="A805" s="37"/>
      <c r="B805" s="38"/>
      <c r="C805" s="39"/>
      <c r="D805" s="229" t="s">
        <v>150</v>
      </c>
      <c r="E805" s="39"/>
      <c r="F805" s="230" t="s">
        <v>1194</v>
      </c>
      <c r="G805" s="39"/>
      <c r="H805" s="39"/>
      <c r="I805" s="231"/>
      <c r="J805" s="39"/>
      <c r="K805" s="39"/>
      <c r="L805" s="43"/>
      <c r="M805" s="232"/>
      <c r="N805" s="233"/>
      <c r="O805" s="91"/>
      <c r="P805" s="91"/>
      <c r="Q805" s="91"/>
      <c r="R805" s="91"/>
      <c r="S805" s="91"/>
      <c r="T805" s="92"/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T805" s="16" t="s">
        <v>150</v>
      </c>
      <c r="AU805" s="16" t="s">
        <v>147</v>
      </c>
    </row>
    <row r="806" s="13" customFormat="1">
      <c r="A806" s="13"/>
      <c r="B806" s="234"/>
      <c r="C806" s="235"/>
      <c r="D806" s="229" t="s">
        <v>151</v>
      </c>
      <c r="E806" s="236" t="s">
        <v>1</v>
      </c>
      <c r="F806" s="237" t="s">
        <v>1196</v>
      </c>
      <c r="G806" s="235"/>
      <c r="H806" s="238">
        <v>77.579999999999998</v>
      </c>
      <c r="I806" s="239"/>
      <c r="J806" s="235"/>
      <c r="K806" s="235"/>
      <c r="L806" s="240"/>
      <c r="M806" s="241"/>
      <c r="N806" s="242"/>
      <c r="O806" s="242"/>
      <c r="P806" s="242"/>
      <c r="Q806" s="242"/>
      <c r="R806" s="242"/>
      <c r="S806" s="242"/>
      <c r="T806" s="24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4" t="s">
        <v>151</v>
      </c>
      <c r="AU806" s="244" t="s">
        <v>147</v>
      </c>
      <c r="AV806" s="13" t="s">
        <v>147</v>
      </c>
      <c r="AW806" s="13" t="s">
        <v>30</v>
      </c>
      <c r="AX806" s="13" t="s">
        <v>80</v>
      </c>
      <c r="AY806" s="244" t="s">
        <v>139</v>
      </c>
    </row>
    <row r="807" s="2" customFormat="1" ht="16.5" customHeight="1">
      <c r="A807" s="37"/>
      <c r="B807" s="38"/>
      <c r="C807" s="215" t="s">
        <v>1197</v>
      </c>
      <c r="D807" s="215" t="s">
        <v>142</v>
      </c>
      <c r="E807" s="216" t="s">
        <v>1198</v>
      </c>
      <c r="F807" s="217" t="s">
        <v>1199</v>
      </c>
      <c r="G807" s="218" t="s">
        <v>161</v>
      </c>
      <c r="H807" s="219">
        <v>77.579999999999998</v>
      </c>
      <c r="I807" s="220"/>
      <c r="J807" s="221">
        <f>ROUND(I807*H807,2)</f>
        <v>0</v>
      </c>
      <c r="K807" s="222"/>
      <c r="L807" s="43"/>
      <c r="M807" s="223" t="s">
        <v>1</v>
      </c>
      <c r="N807" s="224" t="s">
        <v>41</v>
      </c>
      <c r="O807" s="91"/>
      <c r="P807" s="225">
        <f>O807*H807</f>
        <v>0</v>
      </c>
      <c r="Q807" s="225">
        <v>0</v>
      </c>
      <c r="R807" s="225">
        <f>Q807*H807</f>
        <v>0</v>
      </c>
      <c r="S807" s="225">
        <v>0</v>
      </c>
      <c r="T807" s="226">
        <f>S807*H807</f>
        <v>0</v>
      </c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R807" s="227" t="s">
        <v>218</v>
      </c>
      <c r="AT807" s="227" t="s">
        <v>142</v>
      </c>
      <c r="AU807" s="227" t="s">
        <v>147</v>
      </c>
      <c r="AY807" s="16" t="s">
        <v>139</v>
      </c>
      <c r="BE807" s="228">
        <f>IF(N807="základní",J807,0)</f>
        <v>0</v>
      </c>
      <c r="BF807" s="228">
        <f>IF(N807="snížená",J807,0)</f>
        <v>0</v>
      </c>
      <c r="BG807" s="228">
        <f>IF(N807="zákl. přenesená",J807,0)</f>
        <v>0</v>
      </c>
      <c r="BH807" s="228">
        <f>IF(N807="sníž. přenesená",J807,0)</f>
        <v>0</v>
      </c>
      <c r="BI807" s="228">
        <f>IF(N807="nulová",J807,0)</f>
        <v>0</v>
      </c>
      <c r="BJ807" s="16" t="s">
        <v>148</v>
      </c>
      <c r="BK807" s="228">
        <f>ROUND(I807*H807,2)</f>
        <v>0</v>
      </c>
      <c r="BL807" s="16" t="s">
        <v>218</v>
      </c>
      <c r="BM807" s="227" t="s">
        <v>1200</v>
      </c>
    </row>
    <row r="808" s="2" customFormat="1">
      <c r="A808" s="37"/>
      <c r="B808" s="38"/>
      <c r="C808" s="39"/>
      <c r="D808" s="229" t="s">
        <v>150</v>
      </c>
      <c r="E808" s="39"/>
      <c r="F808" s="230" t="s">
        <v>1199</v>
      </c>
      <c r="G808" s="39"/>
      <c r="H808" s="39"/>
      <c r="I808" s="231"/>
      <c r="J808" s="39"/>
      <c r="K808" s="39"/>
      <c r="L808" s="43"/>
      <c r="M808" s="232"/>
      <c r="N808" s="233"/>
      <c r="O808" s="91"/>
      <c r="P808" s="91"/>
      <c r="Q808" s="91"/>
      <c r="R808" s="91"/>
      <c r="S808" s="91"/>
      <c r="T808" s="92"/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T808" s="16" t="s">
        <v>150</v>
      </c>
      <c r="AU808" s="16" t="s">
        <v>147</v>
      </c>
    </row>
    <row r="809" s="2" customFormat="1" ht="24.15" customHeight="1">
      <c r="A809" s="37"/>
      <c r="B809" s="38"/>
      <c r="C809" s="215" t="s">
        <v>1201</v>
      </c>
      <c r="D809" s="215" t="s">
        <v>142</v>
      </c>
      <c r="E809" s="216" t="s">
        <v>1202</v>
      </c>
      <c r="F809" s="217" t="s">
        <v>1203</v>
      </c>
      <c r="G809" s="218" t="s">
        <v>161</v>
      </c>
      <c r="H809" s="219">
        <v>77.579999999999998</v>
      </c>
      <c r="I809" s="220"/>
      <c r="J809" s="221">
        <f>ROUND(I809*H809,2)</f>
        <v>0</v>
      </c>
      <c r="K809" s="222"/>
      <c r="L809" s="43"/>
      <c r="M809" s="223" t="s">
        <v>1</v>
      </c>
      <c r="N809" s="224" t="s">
        <v>41</v>
      </c>
      <c r="O809" s="91"/>
      <c r="P809" s="225">
        <f>O809*H809</f>
        <v>0</v>
      </c>
      <c r="Q809" s="225">
        <v>0</v>
      </c>
      <c r="R809" s="225">
        <f>Q809*H809</f>
        <v>0</v>
      </c>
      <c r="S809" s="225">
        <v>0.0030000000000000001</v>
      </c>
      <c r="T809" s="226">
        <f>S809*H809</f>
        <v>0.23274</v>
      </c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R809" s="227" t="s">
        <v>218</v>
      </c>
      <c r="AT809" s="227" t="s">
        <v>142</v>
      </c>
      <c r="AU809" s="227" t="s">
        <v>147</v>
      </c>
      <c r="AY809" s="16" t="s">
        <v>139</v>
      </c>
      <c r="BE809" s="228">
        <f>IF(N809="základní",J809,0)</f>
        <v>0</v>
      </c>
      <c r="BF809" s="228">
        <f>IF(N809="snížená",J809,0)</f>
        <v>0</v>
      </c>
      <c r="BG809" s="228">
        <f>IF(N809="zákl. přenesená",J809,0)</f>
        <v>0</v>
      </c>
      <c r="BH809" s="228">
        <f>IF(N809="sníž. přenesená",J809,0)</f>
        <v>0</v>
      </c>
      <c r="BI809" s="228">
        <f>IF(N809="nulová",J809,0)</f>
        <v>0</v>
      </c>
      <c r="BJ809" s="16" t="s">
        <v>148</v>
      </c>
      <c r="BK809" s="228">
        <f>ROUND(I809*H809,2)</f>
        <v>0</v>
      </c>
      <c r="BL809" s="16" t="s">
        <v>218</v>
      </c>
      <c r="BM809" s="227" t="s">
        <v>1204</v>
      </c>
    </row>
    <row r="810" s="2" customFormat="1">
      <c r="A810" s="37"/>
      <c r="B810" s="38"/>
      <c r="C810" s="39"/>
      <c r="D810" s="229" t="s">
        <v>150</v>
      </c>
      <c r="E810" s="39"/>
      <c r="F810" s="230" t="s">
        <v>1203</v>
      </c>
      <c r="G810" s="39"/>
      <c r="H810" s="39"/>
      <c r="I810" s="231"/>
      <c r="J810" s="39"/>
      <c r="K810" s="39"/>
      <c r="L810" s="43"/>
      <c r="M810" s="232"/>
      <c r="N810" s="233"/>
      <c r="O810" s="91"/>
      <c r="P810" s="91"/>
      <c r="Q810" s="91"/>
      <c r="R810" s="91"/>
      <c r="S810" s="91"/>
      <c r="T810" s="92"/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T810" s="16" t="s">
        <v>150</v>
      </c>
      <c r="AU810" s="16" t="s">
        <v>147</v>
      </c>
    </row>
    <row r="811" s="2" customFormat="1" ht="24.15" customHeight="1">
      <c r="A811" s="37"/>
      <c r="B811" s="38"/>
      <c r="C811" s="215" t="s">
        <v>1205</v>
      </c>
      <c r="D811" s="215" t="s">
        <v>142</v>
      </c>
      <c r="E811" s="216" t="s">
        <v>1206</v>
      </c>
      <c r="F811" s="217" t="s">
        <v>1207</v>
      </c>
      <c r="G811" s="218" t="s">
        <v>161</v>
      </c>
      <c r="H811" s="219">
        <v>77.579999999999998</v>
      </c>
      <c r="I811" s="220"/>
      <c r="J811" s="221">
        <f>ROUND(I811*H811,2)</f>
        <v>0</v>
      </c>
      <c r="K811" s="222"/>
      <c r="L811" s="43"/>
      <c r="M811" s="223" t="s">
        <v>1</v>
      </c>
      <c r="N811" s="224" t="s">
        <v>41</v>
      </c>
      <c r="O811" s="91"/>
      <c r="P811" s="225">
        <f>O811*H811</f>
        <v>0</v>
      </c>
      <c r="Q811" s="225">
        <v>0.00069999999999999999</v>
      </c>
      <c r="R811" s="225">
        <f>Q811*H811</f>
        <v>0.054306</v>
      </c>
      <c r="S811" s="225">
        <v>0</v>
      </c>
      <c r="T811" s="226">
        <f>S811*H811</f>
        <v>0</v>
      </c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R811" s="227" t="s">
        <v>218</v>
      </c>
      <c r="AT811" s="227" t="s">
        <v>142</v>
      </c>
      <c r="AU811" s="227" t="s">
        <v>147</v>
      </c>
      <c r="AY811" s="16" t="s">
        <v>139</v>
      </c>
      <c r="BE811" s="228">
        <f>IF(N811="základní",J811,0)</f>
        <v>0</v>
      </c>
      <c r="BF811" s="228">
        <f>IF(N811="snížená",J811,0)</f>
        <v>0</v>
      </c>
      <c r="BG811" s="228">
        <f>IF(N811="zákl. přenesená",J811,0)</f>
        <v>0</v>
      </c>
      <c r="BH811" s="228">
        <f>IF(N811="sníž. přenesená",J811,0)</f>
        <v>0</v>
      </c>
      <c r="BI811" s="228">
        <f>IF(N811="nulová",J811,0)</f>
        <v>0</v>
      </c>
      <c r="BJ811" s="16" t="s">
        <v>148</v>
      </c>
      <c r="BK811" s="228">
        <f>ROUND(I811*H811,2)</f>
        <v>0</v>
      </c>
      <c r="BL811" s="16" t="s">
        <v>218</v>
      </c>
      <c r="BM811" s="227" t="s">
        <v>1208</v>
      </c>
    </row>
    <row r="812" s="2" customFormat="1">
      <c r="A812" s="37"/>
      <c r="B812" s="38"/>
      <c r="C812" s="39"/>
      <c r="D812" s="229" t="s">
        <v>150</v>
      </c>
      <c r="E812" s="39"/>
      <c r="F812" s="230" t="s">
        <v>1207</v>
      </c>
      <c r="G812" s="39"/>
      <c r="H812" s="39"/>
      <c r="I812" s="231"/>
      <c r="J812" s="39"/>
      <c r="K812" s="39"/>
      <c r="L812" s="43"/>
      <c r="M812" s="232"/>
      <c r="N812" s="233"/>
      <c r="O812" s="91"/>
      <c r="P812" s="91"/>
      <c r="Q812" s="91"/>
      <c r="R812" s="91"/>
      <c r="S812" s="91"/>
      <c r="T812" s="92"/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T812" s="16" t="s">
        <v>150</v>
      </c>
      <c r="AU812" s="16" t="s">
        <v>147</v>
      </c>
    </row>
    <row r="813" s="2" customFormat="1" ht="44.25" customHeight="1">
      <c r="A813" s="37"/>
      <c r="B813" s="38"/>
      <c r="C813" s="245" t="s">
        <v>1209</v>
      </c>
      <c r="D813" s="245" t="s">
        <v>200</v>
      </c>
      <c r="E813" s="246" t="s">
        <v>1210</v>
      </c>
      <c r="F813" s="247" t="s">
        <v>1211</v>
      </c>
      <c r="G813" s="248" t="s">
        <v>161</v>
      </c>
      <c r="H813" s="249">
        <v>85.337999999999994</v>
      </c>
      <c r="I813" s="250"/>
      <c r="J813" s="251">
        <f>ROUND(I813*H813,2)</f>
        <v>0</v>
      </c>
      <c r="K813" s="252"/>
      <c r="L813" s="253"/>
      <c r="M813" s="254" t="s">
        <v>1</v>
      </c>
      <c r="N813" s="255" t="s">
        <v>41</v>
      </c>
      <c r="O813" s="91"/>
      <c r="P813" s="225">
        <f>O813*H813</f>
        <v>0</v>
      </c>
      <c r="Q813" s="225">
        <v>0.0027699999999999999</v>
      </c>
      <c r="R813" s="225">
        <f>Q813*H813</f>
        <v>0.23638625999999999</v>
      </c>
      <c r="S813" s="225">
        <v>0</v>
      </c>
      <c r="T813" s="226">
        <f>S813*H813</f>
        <v>0</v>
      </c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R813" s="227" t="s">
        <v>292</v>
      </c>
      <c r="AT813" s="227" t="s">
        <v>200</v>
      </c>
      <c r="AU813" s="227" t="s">
        <v>147</v>
      </c>
      <c r="AY813" s="16" t="s">
        <v>139</v>
      </c>
      <c r="BE813" s="228">
        <f>IF(N813="základní",J813,0)</f>
        <v>0</v>
      </c>
      <c r="BF813" s="228">
        <f>IF(N813="snížená",J813,0)</f>
        <v>0</v>
      </c>
      <c r="BG813" s="228">
        <f>IF(N813="zákl. přenesená",J813,0)</f>
        <v>0</v>
      </c>
      <c r="BH813" s="228">
        <f>IF(N813="sníž. přenesená",J813,0)</f>
        <v>0</v>
      </c>
      <c r="BI813" s="228">
        <f>IF(N813="nulová",J813,0)</f>
        <v>0</v>
      </c>
      <c r="BJ813" s="16" t="s">
        <v>148</v>
      </c>
      <c r="BK813" s="228">
        <f>ROUND(I813*H813,2)</f>
        <v>0</v>
      </c>
      <c r="BL813" s="16" t="s">
        <v>218</v>
      </c>
      <c r="BM813" s="227" t="s">
        <v>1212</v>
      </c>
    </row>
    <row r="814" s="2" customFormat="1">
      <c r="A814" s="37"/>
      <c r="B814" s="38"/>
      <c r="C814" s="39"/>
      <c r="D814" s="229" t="s">
        <v>150</v>
      </c>
      <c r="E814" s="39"/>
      <c r="F814" s="230" t="s">
        <v>1211</v>
      </c>
      <c r="G814" s="39"/>
      <c r="H814" s="39"/>
      <c r="I814" s="231"/>
      <c r="J814" s="39"/>
      <c r="K814" s="39"/>
      <c r="L814" s="43"/>
      <c r="M814" s="232"/>
      <c r="N814" s="233"/>
      <c r="O814" s="91"/>
      <c r="P814" s="91"/>
      <c r="Q814" s="91"/>
      <c r="R814" s="91"/>
      <c r="S814" s="91"/>
      <c r="T814" s="92"/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T814" s="16" t="s">
        <v>150</v>
      </c>
      <c r="AU814" s="16" t="s">
        <v>147</v>
      </c>
    </row>
    <row r="815" s="13" customFormat="1">
      <c r="A815" s="13"/>
      <c r="B815" s="234"/>
      <c r="C815" s="235"/>
      <c r="D815" s="229" t="s">
        <v>151</v>
      </c>
      <c r="E815" s="236" t="s">
        <v>1</v>
      </c>
      <c r="F815" s="237" t="s">
        <v>1213</v>
      </c>
      <c r="G815" s="235"/>
      <c r="H815" s="238">
        <v>85.337999999999994</v>
      </c>
      <c r="I815" s="239"/>
      <c r="J815" s="235"/>
      <c r="K815" s="235"/>
      <c r="L815" s="240"/>
      <c r="M815" s="241"/>
      <c r="N815" s="242"/>
      <c r="O815" s="242"/>
      <c r="P815" s="242"/>
      <c r="Q815" s="242"/>
      <c r="R815" s="242"/>
      <c r="S815" s="242"/>
      <c r="T815" s="24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4" t="s">
        <v>151</v>
      </c>
      <c r="AU815" s="244" t="s">
        <v>147</v>
      </c>
      <c r="AV815" s="13" t="s">
        <v>147</v>
      </c>
      <c r="AW815" s="13" t="s">
        <v>30</v>
      </c>
      <c r="AX815" s="13" t="s">
        <v>80</v>
      </c>
      <c r="AY815" s="244" t="s">
        <v>139</v>
      </c>
    </row>
    <row r="816" s="2" customFormat="1" ht="24.15" customHeight="1">
      <c r="A816" s="37"/>
      <c r="B816" s="38"/>
      <c r="C816" s="215" t="s">
        <v>1214</v>
      </c>
      <c r="D816" s="215" t="s">
        <v>142</v>
      </c>
      <c r="E816" s="216" t="s">
        <v>1215</v>
      </c>
      <c r="F816" s="217" t="s">
        <v>1216</v>
      </c>
      <c r="G816" s="218" t="s">
        <v>196</v>
      </c>
      <c r="H816" s="219">
        <v>32.100000000000001</v>
      </c>
      <c r="I816" s="220"/>
      <c r="J816" s="221">
        <f>ROUND(I816*H816,2)</f>
        <v>0</v>
      </c>
      <c r="K816" s="222"/>
      <c r="L816" s="43"/>
      <c r="M816" s="223" t="s">
        <v>1</v>
      </c>
      <c r="N816" s="224" t="s">
        <v>41</v>
      </c>
      <c r="O816" s="91"/>
      <c r="P816" s="225">
        <f>O816*H816</f>
        <v>0</v>
      </c>
      <c r="Q816" s="225">
        <v>0</v>
      </c>
      <c r="R816" s="225">
        <f>Q816*H816</f>
        <v>0</v>
      </c>
      <c r="S816" s="225">
        <v>0</v>
      </c>
      <c r="T816" s="226">
        <f>S816*H816</f>
        <v>0</v>
      </c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R816" s="227" t="s">
        <v>218</v>
      </c>
      <c r="AT816" s="227" t="s">
        <v>142</v>
      </c>
      <c r="AU816" s="227" t="s">
        <v>147</v>
      </c>
      <c r="AY816" s="16" t="s">
        <v>139</v>
      </c>
      <c r="BE816" s="228">
        <f>IF(N816="základní",J816,0)</f>
        <v>0</v>
      </c>
      <c r="BF816" s="228">
        <f>IF(N816="snížená",J816,0)</f>
        <v>0</v>
      </c>
      <c r="BG816" s="228">
        <f>IF(N816="zákl. přenesená",J816,0)</f>
        <v>0</v>
      </c>
      <c r="BH816" s="228">
        <f>IF(N816="sníž. přenesená",J816,0)</f>
        <v>0</v>
      </c>
      <c r="BI816" s="228">
        <f>IF(N816="nulová",J816,0)</f>
        <v>0</v>
      </c>
      <c r="BJ816" s="16" t="s">
        <v>148</v>
      </c>
      <c r="BK816" s="228">
        <f>ROUND(I816*H816,2)</f>
        <v>0</v>
      </c>
      <c r="BL816" s="16" t="s">
        <v>218</v>
      </c>
      <c r="BM816" s="227" t="s">
        <v>1217</v>
      </c>
    </row>
    <row r="817" s="2" customFormat="1">
      <c r="A817" s="37"/>
      <c r="B817" s="38"/>
      <c r="C817" s="39"/>
      <c r="D817" s="229" t="s">
        <v>150</v>
      </c>
      <c r="E817" s="39"/>
      <c r="F817" s="230" t="s">
        <v>1216</v>
      </c>
      <c r="G817" s="39"/>
      <c r="H817" s="39"/>
      <c r="I817" s="231"/>
      <c r="J817" s="39"/>
      <c r="K817" s="39"/>
      <c r="L817" s="43"/>
      <c r="M817" s="232"/>
      <c r="N817" s="233"/>
      <c r="O817" s="91"/>
      <c r="P817" s="91"/>
      <c r="Q817" s="91"/>
      <c r="R817" s="91"/>
      <c r="S817" s="91"/>
      <c r="T817" s="92"/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T817" s="16" t="s">
        <v>150</v>
      </c>
      <c r="AU817" s="16" t="s">
        <v>147</v>
      </c>
    </row>
    <row r="818" s="13" customFormat="1">
      <c r="A818" s="13"/>
      <c r="B818" s="234"/>
      <c r="C818" s="235"/>
      <c r="D818" s="229" t="s">
        <v>151</v>
      </c>
      <c r="E818" s="236" t="s">
        <v>1</v>
      </c>
      <c r="F818" s="237" t="s">
        <v>1218</v>
      </c>
      <c r="G818" s="235"/>
      <c r="H818" s="238">
        <v>32.100000000000001</v>
      </c>
      <c r="I818" s="239"/>
      <c r="J818" s="235"/>
      <c r="K818" s="235"/>
      <c r="L818" s="240"/>
      <c r="M818" s="241"/>
      <c r="N818" s="242"/>
      <c r="O818" s="242"/>
      <c r="P818" s="242"/>
      <c r="Q818" s="242"/>
      <c r="R818" s="242"/>
      <c r="S818" s="242"/>
      <c r="T818" s="24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4" t="s">
        <v>151</v>
      </c>
      <c r="AU818" s="244" t="s">
        <v>147</v>
      </c>
      <c r="AV818" s="13" t="s">
        <v>147</v>
      </c>
      <c r="AW818" s="13" t="s">
        <v>30</v>
      </c>
      <c r="AX818" s="13" t="s">
        <v>80</v>
      </c>
      <c r="AY818" s="244" t="s">
        <v>139</v>
      </c>
    </row>
    <row r="819" s="2" customFormat="1" ht="21.75" customHeight="1">
      <c r="A819" s="37"/>
      <c r="B819" s="38"/>
      <c r="C819" s="215" t="s">
        <v>1219</v>
      </c>
      <c r="D819" s="215" t="s">
        <v>142</v>
      </c>
      <c r="E819" s="216" t="s">
        <v>1220</v>
      </c>
      <c r="F819" s="217" t="s">
        <v>1221</v>
      </c>
      <c r="G819" s="218" t="s">
        <v>196</v>
      </c>
      <c r="H819" s="219">
        <v>69.200000000000003</v>
      </c>
      <c r="I819" s="220"/>
      <c r="J819" s="221">
        <f>ROUND(I819*H819,2)</f>
        <v>0</v>
      </c>
      <c r="K819" s="222"/>
      <c r="L819" s="43"/>
      <c r="M819" s="223" t="s">
        <v>1</v>
      </c>
      <c r="N819" s="224" t="s">
        <v>41</v>
      </c>
      <c r="O819" s="91"/>
      <c r="P819" s="225">
        <f>O819*H819</f>
        <v>0</v>
      </c>
      <c r="Q819" s="225">
        <v>0</v>
      </c>
      <c r="R819" s="225">
        <f>Q819*H819</f>
        <v>0</v>
      </c>
      <c r="S819" s="225">
        <v>0.00029999999999999997</v>
      </c>
      <c r="T819" s="226">
        <f>S819*H819</f>
        <v>0.020760000000000001</v>
      </c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R819" s="227" t="s">
        <v>218</v>
      </c>
      <c r="AT819" s="227" t="s">
        <v>142</v>
      </c>
      <c r="AU819" s="227" t="s">
        <v>147</v>
      </c>
      <c r="AY819" s="16" t="s">
        <v>139</v>
      </c>
      <c r="BE819" s="228">
        <f>IF(N819="základní",J819,0)</f>
        <v>0</v>
      </c>
      <c r="BF819" s="228">
        <f>IF(N819="snížená",J819,0)</f>
        <v>0</v>
      </c>
      <c r="BG819" s="228">
        <f>IF(N819="zákl. přenesená",J819,0)</f>
        <v>0</v>
      </c>
      <c r="BH819" s="228">
        <f>IF(N819="sníž. přenesená",J819,0)</f>
        <v>0</v>
      </c>
      <c r="BI819" s="228">
        <f>IF(N819="nulová",J819,0)</f>
        <v>0</v>
      </c>
      <c r="BJ819" s="16" t="s">
        <v>148</v>
      </c>
      <c r="BK819" s="228">
        <f>ROUND(I819*H819,2)</f>
        <v>0</v>
      </c>
      <c r="BL819" s="16" t="s">
        <v>218</v>
      </c>
      <c r="BM819" s="227" t="s">
        <v>1222</v>
      </c>
    </row>
    <row r="820" s="2" customFormat="1">
      <c r="A820" s="37"/>
      <c r="B820" s="38"/>
      <c r="C820" s="39"/>
      <c r="D820" s="229" t="s">
        <v>150</v>
      </c>
      <c r="E820" s="39"/>
      <c r="F820" s="230" t="s">
        <v>1221</v>
      </c>
      <c r="G820" s="39"/>
      <c r="H820" s="39"/>
      <c r="I820" s="231"/>
      <c r="J820" s="39"/>
      <c r="K820" s="39"/>
      <c r="L820" s="43"/>
      <c r="M820" s="232"/>
      <c r="N820" s="233"/>
      <c r="O820" s="91"/>
      <c r="P820" s="91"/>
      <c r="Q820" s="91"/>
      <c r="R820" s="91"/>
      <c r="S820" s="91"/>
      <c r="T820" s="92"/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T820" s="16" t="s">
        <v>150</v>
      </c>
      <c r="AU820" s="16" t="s">
        <v>147</v>
      </c>
    </row>
    <row r="821" s="13" customFormat="1">
      <c r="A821" s="13"/>
      <c r="B821" s="234"/>
      <c r="C821" s="235"/>
      <c r="D821" s="229" t="s">
        <v>151</v>
      </c>
      <c r="E821" s="236" t="s">
        <v>1</v>
      </c>
      <c r="F821" s="237" t="s">
        <v>1223</v>
      </c>
      <c r="G821" s="235"/>
      <c r="H821" s="238">
        <v>51.799999999999997</v>
      </c>
      <c r="I821" s="239"/>
      <c r="J821" s="235"/>
      <c r="K821" s="235"/>
      <c r="L821" s="240"/>
      <c r="M821" s="241"/>
      <c r="N821" s="242"/>
      <c r="O821" s="242"/>
      <c r="P821" s="242"/>
      <c r="Q821" s="242"/>
      <c r="R821" s="242"/>
      <c r="S821" s="242"/>
      <c r="T821" s="24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4" t="s">
        <v>151</v>
      </c>
      <c r="AU821" s="244" t="s">
        <v>147</v>
      </c>
      <c r="AV821" s="13" t="s">
        <v>147</v>
      </c>
      <c r="AW821" s="13" t="s">
        <v>30</v>
      </c>
      <c r="AX821" s="13" t="s">
        <v>73</v>
      </c>
      <c r="AY821" s="244" t="s">
        <v>139</v>
      </c>
    </row>
    <row r="822" s="13" customFormat="1">
      <c r="A822" s="13"/>
      <c r="B822" s="234"/>
      <c r="C822" s="235"/>
      <c r="D822" s="229" t="s">
        <v>151</v>
      </c>
      <c r="E822" s="236" t="s">
        <v>1</v>
      </c>
      <c r="F822" s="237" t="s">
        <v>1224</v>
      </c>
      <c r="G822" s="235"/>
      <c r="H822" s="238">
        <v>8</v>
      </c>
      <c r="I822" s="239"/>
      <c r="J822" s="235"/>
      <c r="K822" s="235"/>
      <c r="L822" s="240"/>
      <c r="M822" s="241"/>
      <c r="N822" s="242"/>
      <c r="O822" s="242"/>
      <c r="P822" s="242"/>
      <c r="Q822" s="242"/>
      <c r="R822" s="242"/>
      <c r="S822" s="242"/>
      <c r="T822" s="24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4" t="s">
        <v>151</v>
      </c>
      <c r="AU822" s="244" t="s">
        <v>147</v>
      </c>
      <c r="AV822" s="13" t="s">
        <v>147</v>
      </c>
      <c r="AW822" s="13" t="s">
        <v>30</v>
      </c>
      <c r="AX822" s="13" t="s">
        <v>73</v>
      </c>
      <c r="AY822" s="244" t="s">
        <v>139</v>
      </c>
    </row>
    <row r="823" s="13" customFormat="1">
      <c r="A823" s="13"/>
      <c r="B823" s="234"/>
      <c r="C823" s="235"/>
      <c r="D823" s="229" t="s">
        <v>151</v>
      </c>
      <c r="E823" s="236" t="s">
        <v>1</v>
      </c>
      <c r="F823" s="237" t="s">
        <v>1225</v>
      </c>
      <c r="G823" s="235"/>
      <c r="H823" s="238">
        <v>9.4000000000000004</v>
      </c>
      <c r="I823" s="239"/>
      <c r="J823" s="235"/>
      <c r="K823" s="235"/>
      <c r="L823" s="240"/>
      <c r="M823" s="241"/>
      <c r="N823" s="242"/>
      <c r="O823" s="242"/>
      <c r="P823" s="242"/>
      <c r="Q823" s="242"/>
      <c r="R823" s="242"/>
      <c r="S823" s="242"/>
      <c r="T823" s="24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4" t="s">
        <v>151</v>
      </c>
      <c r="AU823" s="244" t="s">
        <v>147</v>
      </c>
      <c r="AV823" s="13" t="s">
        <v>147</v>
      </c>
      <c r="AW823" s="13" t="s">
        <v>30</v>
      </c>
      <c r="AX823" s="13" t="s">
        <v>73</v>
      </c>
      <c r="AY823" s="244" t="s">
        <v>139</v>
      </c>
    </row>
    <row r="824" s="14" customFormat="1">
      <c r="A824" s="14"/>
      <c r="B824" s="256"/>
      <c r="C824" s="257"/>
      <c r="D824" s="229" t="s">
        <v>151</v>
      </c>
      <c r="E824" s="258" t="s">
        <v>1</v>
      </c>
      <c r="F824" s="259" t="s">
        <v>269</v>
      </c>
      <c r="G824" s="257"/>
      <c r="H824" s="260">
        <v>69.200000000000003</v>
      </c>
      <c r="I824" s="261"/>
      <c r="J824" s="257"/>
      <c r="K824" s="257"/>
      <c r="L824" s="262"/>
      <c r="M824" s="263"/>
      <c r="N824" s="264"/>
      <c r="O824" s="264"/>
      <c r="P824" s="264"/>
      <c r="Q824" s="264"/>
      <c r="R824" s="264"/>
      <c r="S824" s="264"/>
      <c r="T824" s="265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66" t="s">
        <v>151</v>
      </c>
      <c r="AU824" s="266" t="s">
        <v>147</v>
      </c>
      <c r="AV824" s="14" t="s">
        <v>146</v>
      </c>
      <c r="AW824" s="14" t="s">
        <v>30</v>
      </c>
      <c r="AX824" s="14" t="s">
        <v>80</v>
      </c>
      <c r="AY824" s="266" t="s">
        <v>139</v>
      </c>
    </row>
    <row r="825" s="2" customFormat="1" ht="21.75" customHeight="1">
      <c r="A825" s="37"/>
      <c r="B825" s="38"/>
      <c r="C825" s="215" t="s">
        <v>1226</v>
      </c>
      <c r="D825" s="215" t="s">
        <v>142</v>
      </c>
      <c r="E825" s="216" t="s">
        <v>1227</v>
      </c>
      <c r="F825" s="217" t="s">
        <v>1228</v>
      </c>
      <c r="G825" s="218" t="s">
        <v>196</v>
      </c>
      <c r="H825" s="219">
        <v>69.200000000000003</v>
      </c>
      <c r="I825" s="220"/>
      <c r="J825" s="221">
        <f>ROUND(I825*H825,2)</f>
        <v>0</v>
      </c>
      <c r="K825" s="222"/>
      <c r="L825" s="43"/>
      <c r="M825" s="223" t="s">
        <v>1</v>
      </c>
      <c r="N825" s="224" t="s">
        <v>41</v>
      </c>
      <c r="O825" s="91"/>
      <c r="P825" s="225">
        <f>O825*H825</f>
        <v>0</v>
      </c>
      <c r="Q825" s="225">
        <v>1.0000000000000001E-05</v>
      </c>
      <c r="R825" s="225">
        <f>Q825*H825</f>
        <v>0.00069200000000000012</v>
      </c>
      <c r="S825" s="225">
        <v>0</v>
      </c>
      <c r="T825" s="226">
        <f>S825*H825</f>
        <v>0</v>
      </c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R825" s="227" t="s">
        <v>218</v>
      </c>
      <c r="AT825" s="227" t="s">
        <v>142</v>
      </c>
      <c r="AU825" s="227" t="s">
        <v>147</v>
      </c>
      <c r="AY825" s="16" t="s">
        <v>139</v>
      </c>
      <c r="BE825" s="228">
        <f>IF(N825="základní",J825,0)</f>
        <v>0</v>
      </c>
      <c r="BF825" s="228">
        <f>IF(N825="snížená",J825,0)</f>
        <v>0</v>
      </c>
      <c r="BG825" s="228">
        <f>IF(N825="zákl. přenesená",J825,0)</f>
        <v>0</v>
      </c>
      <c r="BH825" s="228">
        <f>IF(N825="sníž. přenesená",J825,0)</f>
        <v>0</v>
      </c>
      <c r="BI825" s="228">
        <f>IF(N825="nulová",J825,0)</f>
        <v>0</v>
      </c>
      <c r="BJ825" s="16" t="s">
        <v>148</v>
      </c>
      <c r="BK825" s="228">
        <f>ROUND(I825*H825,2)</f>
        <v>0</v>
      </c>
      <c r="BL825" s="16" t="s">
        <v>218</v>
      </c>
      <c r="BM825" s="227" t="s">
        <v>1229</v>
      </c>
    </row>
    <row r="826" s="2" customFormat="1">
      <c r="A826" s="37"/>
      <c r="B826" s="38"/>
      <c r="C826" s="39"/>
      <c r="D826" s="229" t="s">
        <v>150</v>
      </c>
      <c r="E826" s="39"/>
      <c r="F826" s="230" t="s">
        <v>1228</v>
      </c>
      <c r="G826" s="39"/>
      <c r="H826" s="39"/>
      <c r="I826" s="231"/>
      <c r="J826" s="39"/>
      <c r="K826" s="39"/>
      <c r="L826" s="43"/>
      <c r="M826" s="232"/>
      <c r="N826" s="233"/>
      <c r="O826" s="91"/>
      <c r="P826" s="91"/>
      <c r="Q826" s="91"/>
      <c r="R826" s="91"/>
      <c r="S826" s="91"/>
      <c r="T826" s="92"/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T826" s="16" t="s">
        <v>150</v>
      </c>
      <c r="AU826" s="16" t="s">
        <v>147</v>
      </c>
    </row>
    <row r="827" s="13" customFormat="1">
      <c r="A827" s="13"/>
      <c r="B827" s="234"/>
      <c r="C827" s="235"/>
      <c r="D827" s="229" t="s">
        <v>151</v>
      </c>
      <c r="E827" s="236" t="s">
        <v>1</v>
      </c>
      <c r="F827" s="237" t="s">
        <v>1230</v>
      </c>
      <c r="G827" s="235"/>
      <c r="H827" s="238">
        <v>69.200000000000003</v>
      </c>
      <c r="I827" s="239"/>
      <c r="J827" s="235"/>
      <c r="K827" s="235"/>
      <c r="L827" s="240"/>
      <c r="M827" s="241"/>
      <c r="N827" s="242"/>
      <c r="O827" s="242"/>
      <c r="P827" s="242"/>
      <c r="Q827" s="242"/>
      <c r="R827" s="242"/>
      <c r="S827" s="242"/>
      <c r="T827" s="24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4" t="s">
        <v>151</v>
      </c>
      <c r="AU827" s="244" t="s">
        <v>147</v>
      </c>
      <c r="AV827" s="13" t="s">
        <v>147</v>
      </c>
      <c r="AW827" s="13" t="s">
        <v>30</v>
      </c>
      <c r="AX827" s="13" t="s">
        <v>80</v>
      </c>
      <c r="AY827" s="244" t="s">
        <v>139</v>
      </c>
    </row>
    <row r="828" s="2" customFormat="1" ht="16.5" customHeight="1">
      <c r="A828" s="37"/>
      <c r="B828" s="38"/>
      <c r="C828" s="245" t="s">
        <v>1231</v>
      </c>
      <c r="D828" s="245" t="s">
        <v>200</v>
      </c>
      <c r="E828" s="246" t="s">
        <v>1232</v>
      </c>
      <c r="F828" s="247" t="s">
        <v>1233</v>
      </c>
      <c r="G828" s="248" t="s">
        <v>196</v>
      </c>
      <c r="H828" s="249">
        <v>70.584000000000003</v>
      </c>
      <c r="I828" s="250"/>
      <c r="J828" s="251">
        <f>ROUND(I828*H828,2)</f>
        <v>0</v>
      </c>
      <c r="K828" s="252"/>
      <c r="L828" s="253"/>
      <c r="M828" s="254" t="s">
        <v>1</v>
      </c>
      <c r="N828" s="255" t="s">
        <v>41</v>
      </c>
      <c r="O828" s="91"/>
      <c r="P828" s="225">
        <f>O828*H828</f>
        <v>0</v>
      </c>
      <c r="Q828" s="225">
        <v>0.00035</v>
      </c>
      <c r="R828" s="225">
        <f>Q828*H828</f>
        <v>0.024704400000000001</v>
      </c>
      <c r="S828" s="225">
        <v>0</v>
      </c>
      <c r="T828" s="226">
        <f>S828*H828</f>
        <v>0</v>
      </c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R828" s="227" t="s">
        <v>292</v>
      </c>
      <c r="AT828" s="227" t="s">
        <v>200</v>
      </c>
      <c r="AU828" s="227" t="s">
        <v>147</v>
      </c>
      <c r="AY828" s="16" t="s">
        <v>139</v>
      </c>
      <c r="BE828" s="228">
        <f>IF(N828="základní",J828,0)</f>
        <v>0</v>
      </c>
      <c r="BF828" s="228">
        <f>IF(N828="snížená",J828,0)</f>
        <v>0</v>
      </c>
      <c r="BG828" s="228">
        <f>IF(N828="zákl. přenesená",J828,0)</f>
        <v>0</v>
      </c>
      <c r="BH828" s="228">
        <f>IF(N828="sníž. přenesená",J828,0)</f>
        <v>0</v>
      </c>
      <c r="BI828" s="228">
        <f>IF(N828="nulová",J828,0)</f>
        <v>0</v>
      </c>
      <c r="BJ828" s="16" t="s">
        <v>148</v>
      </c>
      <c r="BK828" s="228">
        <f>ROUND(I828*H828,2)</f>
        <v>0</v>
      </c>
      <c r="BL828" s="16" t="s">
        <v>218</v>
      </c>
      <c r="BM828" s="227" t="s">
        <v>1234</v>
      </c>
    </row>
    <row r="829" s="2" customFormat="1">
      <c r="A829" s="37"/>
      <c r="B829" s="38"/>
      <c r="C829" s="39"/>
      <c r="D829" s="229" t="s">
        <v>150</v>
      </c>
      <c r="E829" s="39"/>
      <c r="F829" s="230" t="s">
        <v>1233</v>
      </c>
      <c r="G829" s="39"/>
      <c r="H829" s="39"/>
      <c r="I829" s="231"/>
      <c r="J829" s="39"/>
      <c r="K829" s="39"/>
      <c r="L829" s="43"/>
      <c r="M829" s="232"/>
      <c r="N829" s="233"/>
      <c r="O829" s="91"/>
      <c r="P829" s="91"/>
      <c r="Q829" s="91"/>
      <c r="R829" s="91"/>
      <c r="S829" s="91"/>
      <c r="T829" s="92"/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T829" s="16" t="s">
        <v>150</v>
      </c>
      <c r="AU829" s="16" t="s">
        <v>147</v>
      </c>
    </row>
    <row r="830" s="13" customFormat="1">
      <c r="A830" s="13"/>
      <c r="B830" s="234"/>
      <c r="C830" s="235"/>
      <c r="D830" s="229" t="s">
        <v>151</v>
      </c>
      <c r="E830" s="236" t="s">
        <v>1</v>
      </c>
      <c r="F830" s="237" t="s">
        <v>1235</v>
      </c>
      <c r="G830" s="235"/>
      <c r="H830" s="238">
        <v>70.584000000000003</v>
      </c>
      <c r="I830" s="239"/>
      <c r="J830" s="235"/>
      <c r="K830" s="235"/>
      <c r="L830" s="240"/>
      <c r="M830" s="241"/>
      <c r="N830" s="242"/>
      <c r="O830" s="242"/>
      <c r="P830" s="242"/>
      <c r="Q830" s="242"/>
      <c r="R830" s="242"/>
      <c r="S830" s="242"/>
      <c r="T830" s="24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4" t="s">
        <v>151</v>
      </c>
      <c r="AU830" s="244" t="s">
        <v>147</v>
      </c>
      <c r="AV830" s="13" t="s">
        <v>147</v>
      </c>
      <c r="AW830" s="13" t="s">
        <v>30</v>
      </c>
      <c r="AX830" s="13" t="s">
        <v>80</v>
      </c>
      <c r="AY830" s="244" t="s">
        <v>139</v>
      </c>
    </row>
    <row r="831" s="2" customFormat="1" ht="16.5" customHeight="1">
      <c r="A831" s="37"/>
      <c r="B831" s="38"/>
      <c r="C831" s="215" t="s">
        <v>1236</v>
      </c>
      <c r="D831" s="215" t="s">
        <v>142</v>
      </c>
      <c r="E831" s="216" t="s">
        <v>1237</v>
      </c>
      <c r="F831" s="217" t="s">
        <v>1238</v>
      </c>
      <c r="G831" s="218" t="s">
        <v>196</v>
      </c>
      <c r="H831" s="219">
        <v>5</v>
      </c>
      <c r="I831" s="220"/>
      <c r="J831" s="221">
        <f>ROUND(I831*H831,2)</f>
        <v>0</v>
      </c>
      <c r="K831" s="222"/>
      <c r="L831" s="43"/>
      <c r="M831" s="223" t="s">
        <v>1</v>
      </c>
      <c r="N831" s="224" t="s">
        <v>41</v>
      </c>
      <c r="O831" s="91"/>
      <c r="P831" s="225">
        <f>O831*H831</f>
        <v>0</v>
      </c>
      <c r="Q831" s="225">
        <v>0</v>
      </c>
      <c r="R831" s="225">
        <f>Q831*H831</f>
        <v>0</v>
      </c>
      <c r="S831" s="225">
        <v>0</v>
      </c>
      <c r="T831" s="226">
        <f>S831*H831</f>
        <v>0</v>
      </c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R831" s="227" t="s">
        <v>218</v>
      </c>
      <c r="AT831" s="227" t="s">
        <v>142</v>
      </c>
      <c r="AU831" s="227" t="s">
        <v>147</v>
      </c>
      <c r="AY831" s="16" t="s">
        <v>139</v>
      </c>
      <c r="BE831" s="228">
        <f>IF(N831="základní",J831,0)</f>
        <v>0</v>
      </c>
      <c r="BF831" s="228">
        <f>IF(N831="snížená",J831,0)</f>
        <v>0</v>
      </c>
      <c r="BG831" s="228">
        <f>IF(N831="zákl. přenesená",J831,0)</f>
        <v>0</v>
      </c>
      <c r="BH831" s="228">
        <f>IF(N831="sníž. přenesená",J831,0)</f>
        <v>0</v>
      </c>
      <c r="BI831" s="228">
        <f>IF(N831="nulová",J831,0)</f>
        <v>0</v>
      </c>
      <c r="BJ831" s="16" t="s">
        <v>148</v>
      </c>
      <c r="BK831" s="228">
        <f>ROUND(I831*H831,2)</f>
        <v>0</v>
      </c>
      <c r="BL831" s="16" t="s">
        <v>218</v>
      </c>
      <c r="BM831" s="227" t="s">
        <v>1239</v>
      </c>
    </row>
    <row r="832" s="2" customFormat="1">
      <c r="A832" s="37"/>
      <c r="B832" s="38"/>
      <c r="C832" s="39"/>
      <c r="D832" s="229" t="s">
        <v>150</v>
      </c>
      <c r="E832" s="39"/>
      <c r="F832" s="230" t="s">
        <v>1238</v>
      </c>
      <c r="G832" s="39"/>
      <c r="H832" s="39"/>
      <c r="I832" s="231"/>
      <c r="J832" s="39"/>
      <c r="K832" s="39"/>
      <c r="L832" s="43"/>
      <c r="M832" s="232"/>
      <c r="N832" s="233"/>
      <c r="O832" s="91"/>
      <c r="P832" s="91"/>
      <c r="Q832" s="91"/>
      <c r="R832" s="91"/>
      <c r="S832" s="91"/>
      <c r="T832" s="92"/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T832" s="16" t="s">
        <v>150</v>
      </c>
      <c r="AU832" s="16" t="s">
        <v>147</v>
      </c>
    </row>
    <row r="833" s="2" customFormat="1" ht="24.15" customHeight="1">
      <c r="A833" s="37"/>
      <c r="B833" s="38"/>
      <c r="C833" s="245" t="s">
        <v>1240</v>
      </c>
      <c r="D833" s="245" t="s">
        <v>200</v>
      </c>
      <c r="E833" s="246" t="s">
        <v>1241</v>
      </c>
      <c r="F833" s="247" t="s">
        <v>1242</v>
      </c>
      <c r="G833" s="248" t="s">
        <v>196</v>
      </c>
      <c r="H833" s="249">
        <v>5.0999999999999996</v>
      </c>
      <c r="I833" s="250"/>
      <c r="J833" s="251">
        <f>ROUND(I833*H833,2)</f>
        <v>0</v>
      </c>
      <c r="K833" s="252"/>
      <c r="L833" s="253"/>
      <c r="M833" s="254" t="s">
        <v>1</v>
      </c>
      <c r="N833" s="255" t="s">
        <v>41</v>
      </c>
      <c r="O833" s="91"/>
      <c r="P833" s="225">
        <f>O833*H833</f>
        <v>0</v>
      </c>
      <c r="Q833" s="225">
        <v>0.00017000000000000001</v>
      </c>
      <c r="R833" s="225">
        <f>Q833*H833</f>
        <v>0.00086700000000000004</v>
      </c>
      <c r="S833" s="225">
        <v>0</v>
      </c>
      <c r="T833" s="226">
        <f>S833*H833</f>
        <v>0</v>
      </c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R833" s="227" t="s">
        <v>292</v>
      </c>
      <c r="AT833" s="227" t="s">
        <v>200</v>
      </c>
      <c r="AU833" s="227" t="s">
        <v>147</v>
      </c>
      <c r="AY833" s="16" t="s">
        <v>139</v>
      </c>
      <c r="BE833" s="228">
        <f>IF(N833="základní",J833,0)</f>
        <v>0</v>
      </c>
      <c r="BF833" s="228">
        <f>IF(N833="snížená",J833,0)</f>
        <v>0</v>
      </c>
      <c r="BG833" s="228">
        <f>IF(N833="zákl. přenesená",J833,0)</f>
        <v>0</v>
      </c>
      <c r="BH833" s="228">
        <f>IF(N833="sníž. přenesená",J833,0)</f>
        <v>0</v>
      </c>
      <c r="BI833" s="228">
        <f>IF(N833="nulová",J833,0)</f>
        <v>0</v>
      </c>
      <c r="BJ833" s="16" t="s">
        <v>148</v>
      </c>
      <c r="BK833" s="228">
        <f>ROUND(I833*H833,2)</f>
        <v>0</v>
      </c>
      <c r="BL833" s="16" t="s">
        <v>218</v>
      </c>
      <c r="BM833" s="227" t="s">
        <v>1243</v>
      </c>
    </row>
    <row r="834" s="2" customFormat="1">
      <c r="A834" s="37"/>
      <c r="B834" s="38"/>
      <c r="C834" s="39"/>
      <c r="D834" s="229" t="s">
        <v>150</v>
      </c>
      <c r="E834" s="39"/>
      <c r="F834" s="230" t="s">
        <v>1242</v>
      </c>
      <c r="G834" s="39"/>
      <c r="H834" s="39"/>
      <c r="I834" s="231"/>
      <c r="J834" s="39"/>
      <c r="K834" s="39"/>
      <c r="L834" s="43"/>
      <c r="M834" s="232"/>
      <c r="N834" s="233"/>
      <c r="O834" s="91"/>
      <c r="P834" s="91"/>
      <c r="Q834" s="91"/>
      <c r="R834" s="91"/>
      <c r="S834" s="91"/>
      <c r="T834" s="92"/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T834" s="16" t="s">
        <v>150</v>
      </c>
      <c r="AU834" s="16" t="s">
        <v>147</v>
      </c>
    </row>
    <row r="835" s="13" customFormat="1">
      <c r="A835" s="13"/>
      <c r="B835" s="234"/>
      <c r="C835" s="235"/>
      <c r="D835" s="229" t="s">
        <v>151</v>
      </c>
      <c r="E835" s="236" t="s">
        <v>1</v>
      </c>
      <c r="F835" s="237" t="s">
        <v>1244</v>
      </c>
      <c r="G835" s="235"/>
      <c r="H835" s="238">
        <v>5.0999999999999996</v>
      </c>
      <c r="I835" s="239"/>
      <c r="J835" s="235"/>
      <c r="K835" s="235"/>
      <c r="L835" s="240"/>
      <c r="M835" s="241"/>
      <c r="N835" s="242"/>
      <c r="O835" s="242"/>
      <c r="P835" s="242"/>
      <c r="Q835" s="242"/>
      <c r="R835" s="242"/>
      <c r="S835" s="242"/>
      <c r="T835" s="24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4" t="s">
        <v>151</v>
      </c>
      <c r="AU835" s="244" t="s">
        <v>147</v>
      </c>
      <c r="AV835" s="13" t="s">
        <v>147</v>
      </c>
      <c r="AW835" s="13" t="s">
        <v>30</v>
      </c>
      <c r="AX835" s="13" t="s">
        <v>80</v>
      </c>
      <c r="AY835" s="244" t="s">
        <v>139</v>
      </c>
    </row>
    <row r="836" s="2" customFormat="1" ht="44.25" customHeight="1">
      <c r="A836" s="37"/>
      <c r="B836" s="38"/>
      <c r="C836" s="215" t="s">
        <v>1245</v>
      </c>
      <c r="D836" s="215" t="s">
        <v>142</v>
      </c>
      <c r="E836" s="216" t="s">
        <v>1246</v>
      </c>
      <c r="F836" s="217" t="s">
        <v>1247</v>
      </c>
      <c r="G836" s="218" t="s">
        <v>306</v>
      </c>
      <c r="H836" s="219">
        <v>0.317</v>
      </c>
      <c r="I836" s="220"/>
      <c r="J836" s="221">
        <f>ROUND(I836*H836,2)</f>
        <v>0</v>
      </c>
      <c r="K836" s="222"/>
      <c r="L836" s="43"/>
      <c r="M836" s="223" t="s">
        <v>1</v>
      </c>
      <c r="N836" s="224" t="s">
        <v>41</v>
      </c>
      <c r="O836" s="91"/>
      <c r="P836" s="225">
        <f>O836*H836</f>
        <v>0</v>
      </c>
      <c r="Q836" s="225">
        <v>0</v>
      </c>
      <c r="R836" s="225">
        <f>Q836*H836</f>
        <v>0</v>
      </c>
      <c r="S836" s="225">
        <v>0</v>
      </c>
      <c r="T836" s="226">
        <f>S836*H836</f>
        <v>0</v>
      </c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R836" s="227" t="s">
        <v>218</v>
      </c>
      <c r="AT836" s="227" t="s">
        <v>142</v>
      </c>
      <c r="AU836" s="227" t="s">
        <v>147</v>
      </c>
      <c r="AY836" s="16" t="s">
        <v>139</v>
      </c>
      <c r="BE836" s="228">
        <f>IF(N836="základní",J836,0)</f>
        <v>0</v>
      </c>
      <c r="BF836" s="228">
        <f>IF(N836="snížená",J836,0)</f>
        <v>0</v>
      </c>
      <c r="BG836" s="228">
        <f>IF(N836="zákl. přenesená",J836,0)</f>
        <v>0</v>
      </c>
      <c r="BH836" s="228">
        <f>IF(N836="sníž. přenesená",J836,0)</f>
        <v>0</v>
      </c>
      <c r="BI836" s="228">
        <f>IF(N836="nulová",J836,0)</f>
        <v>0</v>
      </c>
      <c r="BJ836" s="16" t="s">
        <v>148</v>
      </c>
      <c r="BK836" s="228">
        <f>ROUND(I836*H836,2)</f>
        <v>0</v>
      </c>
      <c r="BL836" s="16" t="s">
        <v>218</v>
      </c>
      <c r="BM836" s="227" t="s">
        <v>1248</v>
      </c>
    </row>
    <row r="837" s="2" customFormat="1">
      <c r="A837" s="37"/>
      <c r="B837" s="38"/>
      <c r="C837" s="39"/>
      <c r="D837" s="229" t="s">
        <v>150</v>
      </c>
      <c r="E837" s="39"/>
      <c r="F837" s="230" t="s">
        <v>1247</v>
      </c>
      <c r="G837" s="39"/>
      <c r="H837" s="39"/>
      <c r="I837" s="231"/>
      <c r="J837" s="39"/>
      <c r="K837" s="39"/>
      <c r="L837" s="43"/>
      <c r="M837" s="232"/>
      <c r="N837" s="233"/>
      <c r="O837" s="91"/>
      <c r="P837" s="91"/>
      <c r="Q837" s="91"/>
      <c r="R837" s="91"/>
      <c r="S837" s="91"/>
      <c r="T837" s="92"/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T837" s="16" t="s">
        <v>150</v>
      </c>
      <c r="AU837" s="16" t="s">
        <v>147</v>
      </c>
    </row>
    <row r="838" s="12" customFormat="1" ht="22.8" customHeight="1">
      <c r="A838" s="12"/>
      <c r="B838" s="199"/>
      <c r="C838" s="200"/>
      <c r="D838" s="201" t="s">
        <v>72</v>
      </c>
      <c r="E838" s="213" t="s">
        <v>1249</v>
      </c>
      <c r="F838" s="213" t="s">
        <v>1250</v>
      </c>
      <c r="G838" s="200"/>
      <c r="H838" s="200"/>
      <c r="I838" s="203"/>
      <c r="J838" s="214">
        <f>BK838</f>
        <v>0</v>
      </c>
      <c r="K838" s="200"/>
      <c r="L838" s="205"/>
      <c r="M838" s="206"/>
      <c r="N838" s="207"/>
      <c r="O838" s="207"/>
      <c r="P838" s="208">
        <f>SUM(P839:P856)</f>
        <v>0</v>
      </c>
      <c r="Q838" s="207"/>
      <c r="R838" s="208">
        <f>SUM(R839:R856)</f>
        <v>0.47644460000000005</v>
      </c>
      <c r="S838" s="207"/>
      <c r="T838" s="209">
        <f>SUM(T839:T856)</f>
        <v>0</v>
      </c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R838" s="210" t="s">
        <v>147</v>
      </c>
      <c r="AT838" s="211" t="s">
        <v>72</v>
      </c>
      <c r="AU838" s="211" t="s">
        <v>80</v>
      </c>
      <c r="AY838" s="210" t="s">
        <v>139</v>
      </c>
      <c r="BK838" s="212">
        <f>SUM(BK839:BK856)</f>
        <v>0</v>
      </c>
    </row>
    <row r="839" s="2" customFormat="1" ht="24.15" customHeight="1">
      <c r="A839" s="37"/>
      <c r="B839" s="38"/>
      <c r="C839" s="215" t="s">
        <v>1251</v>
      </c>
      <c r="D839" s="215" t="s">
        <v>142</v>
      </c>
      <c r="E839" s="216" t="s">
        <v>1252</v>
      </c>
      <c r="F839" s="217" t="s">
        <v>1253</v>
      </c>
      <c r="G839" s="218" t="s">
        <v>161</v>
      </c>
      <c r="H839" s="219">
        <v>22.539999999999999</v>
      </c>
      <c r="I839" s="220"/>
      <c r="J839" s="221">
        <f>ROUND(I839*H839,2)</f>
        <v>0</v>
      </c>
      <c r="K839" s="222"/>
      <c r="L839" s="43"/>
      <c r="M839" s="223" t="s">
        <v>1</v>
      </c>
      <c r="N839" s="224" t="s">
        <v>41</v>
      </c>
      <c r="O839" s="91"/>
      <c r="P839" s="225">
        <f>O839*H839</f>
        <v>0</v>
      </c>
      <c r="Q839" s="225">
        <v>0</v>
      </c>
      <c r="R839" s="225">
        <f>Q839*H839</f>
        <v>0</v>
      </c>
      <c r="S839" s="225">
        <v>0</v>
      </c>
      <c r="T839" s="226">
        <f>S839*H839</f>
        <v>0</v>
      </c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R839" s="227" t="s">
        <v>218</v>
      </c>
      <c r="AT839" s="227" t="s">
        <v>142</v>
      </c>
      <c r="AU839" s="227" t="s">
        <v>147</v>
      </c>
      <c r="AY839" s="16" t="s">
        <v>139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6" t="s">
        <v>148</v>
      </c>
      <c r="BK839" s="228">
        <f>ROUND(I839*H839,2)</f>
        <v>0</v>
      </c>
      <c r="BL839" s="16" t="s">
        <v>218</v>
      </c>
      <c r="BM839" s="227" t="s">
        <v>1254</v>
      </c>
    </row>
    <row r="840" s="2" customFormat="1">
      <c r="A840" s="37"/>
      <c r="B840" s="38"/>
      <c r="C840" s="39"/>
      <c r="D840" s="229" t="s">
        <v>150</v>
      </c>
      <c r="E840" s="39"/>
      <c r="F840" s="230" t="s">
        <v>1253</v>
      </c>
      <c r="G840" s="39"/>
      <c r="H840" s="39"/>
      <c r="I840" s="231"/>
      <c r="J840" s="39"/>
      <c r="K840" s="39"/>
      <c r="L840" s="43"/>
      <c r="M840" s="232"/>
      <c r="N840" s="233"/>
      <c r="O840" s="91"/>
      <c r="P840" s="91"/>
      <c r="Q840" s="91"/>
      <c r="R840" s="91"/>
      <c r="S840" s="91"/>
      <c r="T840" s="92"/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T840" s="16" t="s">
        <v>150</v>
      </c>
      <c r="AU840" s="16" t="s">
        <v>147</v>
      </c>
    </row>
    <row r="841" s="13" customFormat="1">
      <c r="A841" s="13"/>
      <c r="B841" s="234"/>
      <c r="C841" s="235"/>
      <c r="D841" s="229" t="s">
        <v>151</v>
      </c>
      <c r="E841" s="236" t="s">
        <v>1</v>
      </c>
      <c r="F841" s="237" t="s">
        <v>1255</v>
      </c>
      <c r="G841" s="235"/>
      <c r="H841" s="238">
        <v>22.539999999999999</v>
      </c>
      <c r="I841" s="239"/>
      <c r="J841" s="235"/>
      <c r="K841" s="235"/>
      <c r="L841" s="240"/>
      <c r="M841" s="241"/>
      <c r="N841" s="242"/>
      <c r="O841" s="242"/>
      <c r="P841" s="242"/>
      <c r="Q841" s="242"/>
      <c r="R841" s="242"/>
      <c r="S841" s="242"/>
      <c r="T841" s="24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4" t="s">
        <v>151</v>
      </c>
      <c r="AU841" s="244" t="s">
        <v>147</v>
      </c>
      <c r="AV841" s="13" t="s">
        <v>147</v>
      </c>
      <c r="AW841" s="13" t="s">
        <v>30</v>
      </c>
      <c r="AX841" s="13" t="s">
        <v>80</v>
      </c>
      <c r="AY841" s="244" t="s">
        <v>139</v>
      </c>
    </row>
    <row r="842" s="2" customFormat="1" ht="24.15" customHeight="1">
      <c r="A842" s="37"/>
      <c r="B842" s="38"/>
      <c r="C842" s="215" t="s">
        <v>1256</v>
      </c>
      <c r="D842" s="215" t="s">
        <v>142</v>
      </c>
      <c r="E842" s="216" t="s">
        <v>1257</v>
      </c>
      <c r="F842" s="217" t="s">
        <v>1258</v>
      </c>
      <c r="G842" s="218" t="s">
        <v>161</v>
      </c>
      <c r="H842" s="219">
        <v>22.539999999999999</v>
      </c>
      <c r="I842" s="220"/>
      <c r="J842" s="221">
        <f>ROUND(I842*H842,2)</f>
        <v>0</v>
      </c>
      <c r="K842" s="222"/>
      <c r="L842" s="43"/>
      <c r="M842" s="223" t="s">
        <v>1</v>
      </c>
      <c r="N842" s="224" t="s">
        <v>41</v>
      </c>
      <c r="O842" s="91"/>
      <c r="P842" s="225">
        <f>O842*H842</f>
        <v>0</v>
      </c>
      <c r="Q842" s="225">
        <v>0.00029999999999999997</v>
      </c>
      <c r="R842" s="225">
        <f>Q842*H842</f>
        <v>0.0067619999999999989</v>
      </c>
      <c r="S842" s="225">
        <v>0</v>
      </c>
      <c r="T842" s="226">
        <f>S842*H842</f>
        <v>0</v>
      </c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R842" s="227" t="s">
        <v>218</v>
      </c>
      <c r="AT842" s="227" t="s">
        <v>142</v>
      </c>
      <c r="AU842" s="227" t="s">
        <v>147</v>
      </c>
      <c r="AY842" s="16" t="s">
        <v>139</v>
      </c>
      <c r="BE842" s="228">
        <f>IF(N842="základní",J842,0)</f>
        <v>0</v>
      </c>
      <c r="BF842" s="228">
        <f>IF(N842="snížená",J842,0)</f>
        <v>0</v>
      </c>
      <c r="BG842" s="228">
        <f>IF(N842="zákl. přenesená",J842,0)</f>
        <v>0</v>
      </c>
      <c r="BH842" s="228">
        <f>IF(N842="sníž. přenesená",J842,0)</f>
        <v>0</v>
      </c>
      <c r="BI842" s="228">
        <f>IF(N842="nulová",J842,0)</f>
        <v>0</v>
      </c>
      <c r="BJ842" s="16" t="s">
        <v>148</v>
      </c>
      <c r="BK842" s="228">
        <f>ROUND(I842*H842,2)</f>
        <v>0</v>
      </c>
      <c r="BL842" s="16" t="s">
        <v>218</v>
      </c>
      <c r="BM842" s="227" t="s">
        <v>1259</v>
      </c>
    </row>
    <row r="843" s="2" customFormat="1">
      <c r="A843" s="37"/>
      <c r="B843" s="38"/>
      <c r="C843" s="39"/>
      <c r="D843" s="229" t="s">
        <v>150</v>
      </c>
      <c r="E843" s="39"/>
      <c r="F843" s="230" t="s">
        <v>1258</v>
      </c>
      <c r="G843" s="39"/>
      <c r="H843" s="39"/>
      <c r="I843" s="231"/>
      <c r="J843" s="39"/>
      <c r="K843" s="39"/>
      <c r="L843" s="43"/>
      <c r="M843" s="232"/>
      <c r="N843" s="233"/>
      <c r="O843" s="91"/>
      <c r="P843" s="91"/>
      <c r="Q843" s="91"/>
      <c r="R843" s="91"/>
      <c r="S843" s="91"/>
      <c r="T843" s="92"/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T843" s="16" t="s">
        <v>150</v>
      </c>
      <c r="AU843" s="16" t="s">
        <v>147</v>
      </c>
    </row>
    <row r="844" s="2" customFormat="1" ht="37.8" customHeight="1">
      <c r="A844" s="37"/>
      <c r="B844" s="38"/>
      <c r="C844" s="215" t="s">
        <v>1260</v>
      </c>
      <c r="D844" s="215" t="s">
        <v>142</v>
      </c>
      <c r="E844" s="216" t="s">
        <v>1261</v>
      </c>
      <c r="F844" s="217" t="s">
        <v>1262</v>
      </c>
      <c r="G844" s="218" t="s">
        <v>161</v>
      </c>
      <c r="H844" s="219">
        <v>22.539999999999999</v>
      </c>
      <c r="I844" s="220"/>
      <c r="J844" s="221">
        <f>ROUND(I844*H844,2)</f>
        <v>0</v>
      </c>
      <c r="K844" s="222"/>
      <c r="L844" s="43"/>
      <c r="M844" s="223" t="s">
        <v>1</v>
      </c>
      <c r="N844" s="224" t="s">
        <v>41</v>
      </c>
      <c r="O844" s="91"/>
      <c r="P844" s="225">
        <f>O844*H844</f>
        <v>0</v>
      </c>
      <c r="Q844" s="225">
        <v>0.0060000000000000001</v>
      </c>
      <c r="R844" s="225">
        <f>Q844*H844</f>
        <v>0.13524</v>
      </c>
      <c r="S844" s="225">
        <v>0</v>
      </c>
      <c r="T844" s="226">
        <f>S844*H844</f>
        <v>0</v>
      </c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R844" s="227" t="s">
        <v>218</v>
      </c>
      <c r="AT844" s="227" t="s">
        <v>142</v>
      </c>
      <c r="AU844" s="227" t="s">
        <v>147</v>
      </c>
      <c r="AY844" s="16" t="s">
        <v>139</v>
      </c>
      <c r="BE844" s="228">
        <f>IF(N844="základní",J844,0)</f>
        <v>0</v>
      </c>
      <c r="BF844" s="228">
        <f>IF(N844="snížená",J844,0)</f>
        <v>0</v>
      </c>
      <c r="BG844" s="228">
        <f>IF(N844="zákl. přenesená",J844,0)</f>
        <v>0</v>
      </c>
      <c r="BH844" s="228">
        <f>IF(N844="sníž. přenesená",J844,0)</f>
        <v>0</v>
      </c>
      <c r="BI844" s="228">
        <f>IF(N844="nulová",J844,0)</f>
        <v>0</v>
      </c>
      <c r="BJ844" s="16" t="s">
        <v>148</v>
      </c>
      <c r="BK844" s="228">
        <f>ROUND(I844*H844,2)</f>
        <v>0</v>
      </c>
      <c r="BL844" s="16" t="s">
        <v>218</v>
      </c>
      <c r="BM844" s="227" t="s">
        <v>1263</v>
      </c>
    </row>
    <row r="845" s="2" customFormat="1">
      <c r="A845" s="37"/>
      <c r="B845" s="38"/>
      <c r="C845" s="39"/>
      <c r="D845" s="229" t="s">
        <v>150</v>
      </c>
      <c r="E845" s="39"/>
      <c r="F845" s="230" t="s">
        <v>1262</v>
      </c>
      <c r="G845" s="39"/>
      <c r="H845" s="39"/>
      <c r="I845" s="231"/>
      <c r="J845" s="39"/>
      <c r="K845" s="39"/>
      <c r="L845" s="43"/>
      <c r="M845" s="232"/>
      <c r="N845" s="233"/>
      <c r="O845" s="91"/>
      <c r="P845" s="91"/>
      <c r="Q845" s="91"/>
      <c r="R845" s="91"/>
      <c r="S845" s="91"/>
      <c r="T845" s="92"/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T845" s="16" t="s">
        <v>150</v>
      </c>
      <c r="AU845" s="16" t="s">
        <v>147</v>
      </c>
    </row>
    <row r="846" s="2" customFormat="1" ht="16.5" customHeight="1">
      <c r="A846" s="37"/>
      <c r="B846" s="38"/>
      <c r="C846" s="245" t="s">
        <v>1264</v>
      </c>
      <c r="D846" s="245" t="s">
        <v>200</v>
      </c>
      <c r="E846" s="246" t="s">
        <v>1265</v>
      </c>
      <c r="F846" s="247" t="s">
        <v>1266</v>
      </c>
      <c r="G846" s="248" t="s">
        <v>161</v>
      </c>
      <c r="H846" s="249">
        <v>24.794</v>
      </c>
      <c r="I846" s="250"/>
      <c r="J846" s="251">
        <f>ROUND(I846*H846,2)</f>
        <v>0</v>
      </c>
      <c r="K846" s="252"/>
      <c r="L846" s="253"/>
      <c r="M846" s="254" t="s">
        <v>1</v>
      </c>
      <c r="N846" s="255" t="s">
        <v>41</v>
      </c>
      <c r="O846" s="91"/>
      <c r="P846" s="225">
        <f>O846*H846</f>
        <v>0</v>
      </c>
      <c r="Q846" s="225">
        <v>0.0129</v>
      </c>
      <c r="R846" s="225">
        <f>Q846*H846</f>
        <v>0.31984260000000003</v>
      </c>
      <c r="S846" s="225">
        <v>0</v>
      </c>
      <c r="T846" s="226">
        <f>S846*H846</f>
        <v>0</v>
      </c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R846" s="227" t="s">
        <v>292</v>
      </c>
      <c r="AT846" s="227" t="s">
        <v>200</v>
      </c>
      <c r="AU846" s="227" t="s">
        <v>147</v>
      </c>
      <c r="AY846" s="16" t="s">
        <v>139</v>
      </c>
      <c r="BE846" s="228">
        <f>IF(N846="základní",J846,0)</f>
        <v>0</v>
      </c>
      <c r="BF846" s="228">
        <f>IF(N846="snížená",J846,0)</f>
        <v>0</v>
      </c>
      <c r="BG846" s="228">
        <f>IF(N846="zákl. přenesená",J846,0)</f>
        <v>0</v>
      </c>
      <c r="BH846" s="228">
        <f>IF(N846="sníž. přenesená",J846,0)</f>
        <v>0</v>
      </c>
      <c r="BI846" s="228">
        <f>IF(N846="nulová",J846,0)</f>
        <v>0</v>
      </c>
      <c r="BJ846" s="16" t="s">
        <v>148</v>
      </c>
      <c r="BK846" s="228">
        <f>ROUND(I846*H846,2)</f>
        <v>0</v>
      </c>
      <c r="BL846" s="16" t="s">
        <v>218</v>
      </c>
      <c r="BM846" s="227" t="s">
        <v>1267</v>
      </c>
    </row>
    <row r="847" s="2" customFormat="1">
      <c r="A847" s="37"/>
      <c r="B847" s="38"/>
      <c r="C847" s="39"/>
      <c r="D847" s="229" t="s">
        <v>150</v>
      </c>
      <c r="E847" s="39"/>
      <c r="F847" s="230" t="s">
        <v>1266</v>
      </c>
      <c r="G847" s="39"/>
      <c r="H847" s="39"/>
      <c r="I847" s="231"/>
      <c r="J847" s="39"/>
      <c r="K847" s="39"/>
      <c r="L847" s="43"/>
      <c r="M847" s="232"/>
      <c r="N847" s="233"/>
      <c r="O847" s="91"/>
      <c r="P847" s="91"/>
      <c r="Q847" s="91"/>
      <c r="R847" s="91"/>
      <c r="S847" s="91"/>
      <c r="T847" s="92"/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T847" s="16" t="s">
        <v>150</v>
      </c>
      <c r="AU847" s="16" t="s">
        <v>147</v>
      </c>
    </row>
    <row r="848" s="13" customFormat="1">
      <c r="A848" s="13"/>
      <c r="B848" s="234"/>
      <c r="C848" s="235"/>
      <c r="D848" s="229" t="s">
        <v>151</v>
      </c>
      <c r="E848" s="236" t="s">
        <v>1</v>
      </c>
      <c r="F848" s="237" t="s">
        <v>1268</v>
      </c>
      <c r="G848" s="235"/>
      <c r="H848" s="238">
        <v>24.794</v>
      </c>
      <c r="I848" s="239"/>
      <c r="J848" s="235"/>
      <c r="K848" s="235"/>
      <c r="L848" s="240"/>
      <c r="M848" s="241"/>
      <c r="N848" s="242"/>
      <c r="O848" s="242"/>
      <c r="P848" s="242"/>
      <c r="Q848" s="242"/>
      <c r="R848" s="242"/>
      <c r="S848" s="242"/>
      <c r="T848" s="24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4" t="s">
        <v>151</v>
      </c>
      <c r="AU848" s="244" t="s">
        <v>147</v>
      </c>
      <c r="AV848" s="13" t="s">
        <v>147</v>
      </c>
      <c r="AW848" s="13" t="s">
        <v>30</v>
      </c>
      <c r="AX848" s="13" t="s">
        <v>80</v>
      </c>
      <c r="AY848" s="244" t="s">
        <v>139</v>
      </c>
    </row>
    <row r="849" s="2" customFormat="1" ht="24.15" customHeight="1">
      <c r="A849" s="37"/>
      <c r="B849" s="38"/>
      <c r="C849" s="215" t="s">
        <v>1269</v>
      </c>
      <c r="D849" s="215" t="s">
        <v>142</v>
      </c>
      <c r="E849" s="216" t="s">
        <v>1270</v>
      </c>
      <c r="F849" s="217" t="s">
        <v>1271</v>
      </c>
      <c r="G849" s="218" t="s">
        <v>196</v>
      </c>
      <c r="H849" s="219">
        <v>9</v>
      </c>
      <c r="I849" s="220"/>
      <c r="J849" s="221">
        <f>ROUND(I849*H849,2)</f>
        <v>0</v>
      </c>
      <c r="K849" s="222"/>
      <c r="L849" s="43"/>
      <c r="M849" s="223" t="s">
        <v>1</v>
      </c>
      <c r="N849" s="224" t="s">
        <v>41</v>
      </c>
      <c r="O849" s="91"/>
      <c r="P849" s="225">
        <f>O849*H849</f>
        <v>0</v>
      </c>
      <c r="Q849" s="225">
        <v>0.00055000000000000003</v>
      </c>
      <c r="R849" s="225">
        <f>Q849*H849</f>
        <v>0.0049500000000000004</v>
      </c>
      <c r="S849" s="225">
        <v>0</v>
      </c>
      <c r="T849" s="226">
        <f>S849*H849</f>
        <v>0</v>
      </c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R849" s="227" t="s">
        <v>218</v>
      </c>
      <c r="AT849" s="227" t="s">
        <v>142</v>
      </c>
      <c r="AU849" s="227" t="s">
        <v>147</v>
      </c>
      <c r="AY849" s="16" t="s">
        <v>139</v>
      </c>
      <c r="BE849" s="228">
        <f>IF(N849="základní",J849,0)</f>
        <v>0</v>
      </c>
      <c r="BF849" s="228">
        <f>IF(N849="snížená",J849,0)</f>
        <v>0</v>
      </c>
      <c r="BG849" s="228">
        <f>IF(N849="zákl. přenesená",J849,0)</f>
        <v>0</v>
      </c>
      <c r="BH849" s="228">
        <f>IF(N849="sníž. přenesená",J849,0)</f>
        <v>0</v>
      </c>
      <c r="BI849" s="228">
        <f>IF(N849="nulová",J849,0)</f>
        <v>0</v>
      </c>
      <c r="BJ849" s="16" t="s">
        <v>148</v>
      </c>
      <c r="BK849" s="228">
        <f>ROUND(I849*H849,2)</f>
        <v>0</v>
      </c>
      <c r="BL849" s="16" t="s">
        <v>218</v>
      </c>
      <c r="BM849" s="227" t="s">
        <v>1272</v>
      </c>
    </row>
    <row r="850" s="2" customFormat="1">
      <c r="A850" s="37"/>
      <c r="B850" s="38"/>
      <c r="C850" s="39"/>
      <c r="D850" s="229" t="s">
        <v>150</v>
      </c>
      <c r="E850" s="39"/>
      <c r="F850" s="230" t="s">
        <v>1271</v>
      </c>
      <c r="G850" s="39"/>
      <c r="H850" s="39"/>
      <c r="I850" s="231"/>
      <c r="J850" s="39"/>
      <c r="K850" s="39"/>
      <c r="L850" s="43"/>
      <c r="M850" s="232"/>
      <c r="N850" s="233"/>
      <c r="O850" s="91"/>
      <c r="P850" s="91"/>
      <c r="Q850" s="91"/>
      <c r="R850" s="91"/>
      <c r="S850" s="91"/>
      <c r="T850" s="92"/>
      <c r="U850" s="37"/>
      <c r="V850" s="37"/>
      <c r="W850" s="37"/>
      <c r="X850" s="37"/>
      <c r="Y850" s="37"/>
      <c r="Z850" s="37"/>
      <c r="AA850" s="37"/>
      <c r="AB850" s="37"/>
      <c r="AC850" s="37"/>
      <c r="AD850" s="37"/>
      <c r="AE850" s="37"/>
      <c r="AT850" s="16" t="s">
        <v>150</v>
      </c>
      <c r="AU850" s="16" t="s">
        <v>147</v>
      </c>
    </row>
    <row r="851" s="13" customFormat="1">
      <c r="A851" s="13"/>
      <c r="B851" s="234"/>
      <c r="C851" s="235"/>
      <c r="D851" s="229" t="s">
        <v>151</v>
      </c>
      <c r="E851" s="236" t="s">
        <v>1</v>
      </c>
      <c r="F851" s="237" t="s">
        <v>1273</v>
      </c>
      <c r="G851" s="235"/>
      <c r="H851" s="238">
        <v>9</v>
      </c>
      <c r="I851" s="239"/>
      <c r="J851" s="235"/>
      <c r="K851" s="235"/>
      <c r="L851" s="240"/>
      <c r="M851" s="241"/>
      <c r="N851" s="242"/>
      <c r="O851" s="242"/>
      <c r="P851" s="242"/>
      <c r="Q851" s="242"/>
      <c r="R851" s="242"/>
      <c r="S851" s="242"/>
      <c r="T851" s="24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4" t="s">
        <v>151</v>
      </c>
      <c r="AU851" s="244" t="s">
        <v>147</v>
      </c>
      <c r="AV851" s="13" t="s">
        <v>147</v>
      </c>
      <c r="AW851" s="13" t="s">
        <v>30</v>
      </c>
      <c r="AX851" s="13" t="s">
        <v>80</v>
      </c>
      <c r="AY851" s="244" t="s">
        <v>139</v>
      </c>
    </row>
    <row r="852" s="2" customFormat="1" ht="24.15" customHeight="1">
      <c r="A852" s="37"/>
      <c r="B852" s="38"/>
      <c r="C852" s="215" t="s">
        <v>1274</v>
      </c>
      <c r="D852" s="215" t="s">
        <v>142</v>
      </c>
      <c r="E852" s="216" t="s">
        <v>1275</v>
      </c>
      <c r="F852" s="217" t="s">
        <v>1276</v>
      </c>
      <c r="G852" s="218" t="s">
        <v>196</v>
      </c>
      <c r="H852" s="219">
        <v>19.300000000000001</v>
      </c>
      <c r="I852" s="220"/>
      <c r="J852" s="221">
        <f>ROUND(I852*H852,2)</f>
        <v>0</v>
      </c>
      <c r="K852" s="222"/>
      <c r="L852" s="43"/>
      <c r="M852" s="223" t="s">
        <v>1</v>
      </c>
      <c r="N852" s="224" t="s">
        <v>41</v>
      </c>
      <c r="O852" s="91"/>
      <c r="P852" s="225">
        <f>O852*H852</f>
        <v>0</v>
      </c>
      <c r="Q852" s="225">
        <v>0.00050000000000000001</v>
      </c>
      <c r="R852" s="225">
        <f>Q852*H852</f>
        <v>0.0096500000000000006</v>
      </c>
      <c r="S852" s="225">
        <v>0</v>
      </c>
      <c r="T852" s="226">
        <f>S852*H852</f>
        <v>0</v>
      </c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R852" s="227" t="s">
        <v>218</v>
      </c>
      <c r="AT852" s="227" t="s">
        <v>142</v>
      </c>
      <c r="AU852" s="227" t="s">
        <v>147</v>
      </c>
      <c r="AY852" s="16" t="s">
        <v>139</v>
      </c>
      <c r="BE852" s="228">
        <f>IF(N852="základní",J852,0)</f>
        <v>0</v>
      </c>
      <c r="BF852" s="228">
        <f>IF(N852="snížená",J852,0)</f>
        <v>0</v>
      </c>
      <c r="BG852" s="228">
        <f>IF(N852="zákl. přenesená",J852,0)</f>
        <v>0</v>
      </c>
      <c r="BH852" s="228">
        <f>IF(N852="sníž. přenesená",J852,0)</f>
        <v>0</v>
      </c>
      <c r="BI852" s="228">
        <f>IF(N852="nulová",J852,0)</f>
        <v>0</v>
      </c>
      <c r="BJ852" s="16" t="s">
        <v>148</v>
      </c>
      <c r="BK852" s="228">
        <f>ROUND(I852*H852,2)</f>
        <v>0</v>
      </c>
      <c r="BL852" s="16" t="s">
        <v>218</v>
      </c>
      <c r="BM852" s="227" t="s">
        <v>1277</v>
      </c>
    </row>
    <row r="853" s="2" customFormat="1">
      <c r="A853" s="37"/>
      <c r="B853" s="38"/>
      <c r="C853" s="39"/>
      <c r="D853" s="229" t="s">
        <v>150</v>
      </c>
      <c r="E853" s="39"/>
      <c r="F853" s="230" t="s">
        <v>1276</v>
      </c>
      <c r="G853" s="39"/>
      <c r="H853" s="39"/>
      <c r="I853" s="231"/>
      <c r="J853" s="39"/>
      <c r="K853" s="39"/>
      <c r="L853" s="43"/>
      <c r="M853" s="232"/>
      <c r="N853" s="233"/>
      <c r="O853" s="91"/>
      <c r="P853" s="91"/>
      <c r="Q853" s="91"/>
      <c r="R853" s="91"/>
      <c r="S853" s="91"/>
      <c r="T853" s="92"/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T853" s="16" t="s">
        <v>150</v>
      </c>
      <c r="AU853" s="16" t="s">
        <v>147</v>
      </c>
    </row>
    <row r="854" s="13" customFormat="1">
      <c r="A854" s="13"/>
      <c r="B854" s="234"/>
      <c r="C854" s="235"/>
      <c r="D854" s="229" t="s">
        <v>151</v>
      </c>
      <c r="E854" s="236" t="s">
        <v>1</v>
      </c>
      <c r="F854" s="237" t="s">
        <v>1278</v>
      </c>
      <c r="G854" s="235"/>
      <c r="H854" s="238">
        <v>19.300000000000001</v>
      </c>
      <c r="I854" s="239"/>
      <c r="J854" s="235"/>
      <c r="K854" s="235"/>
      <c r="L854" s="240"/>
      <c r="M854" s="241"/>
      <c r="N854" s="242"/>
      <c r="O854" s="242"/>
      <c r="P854" s="242"/>
      <c r="Q854" s="242"/>
      <c r="R854" s="242"/>
      <c r="S854" s="242"/>
      <c r="T854" s="24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4" t="s">
        <v>151</v>
      </c>
      <c r="AU854" s="244" t="s">
        <v>147</v>
      </c>
      <c r="AV854" s="13" t="s">
        <v>147</v>
      </c>
      <c r="AW854" s="13" t="s">
        <v>30</v>
      </c>
      <c r="AX854" s="13" t="s">
        <v>80</v>
      </c>
      <c r="AY854" s="244" t="s">
        <v>139</v>
      </c>
    </row>
    <row r="855" s="2" customFormat="1" ht="44.25" customHeight="1">
      <c r="A855" s="37"/>
      <c r="B855" s="38"/>
      <c r="C855" s="215" t="s">
        <v>1279</v>
      </c>
      <c r="D855" s="215" t="s">
        <v>142</v>
      </c>
      <c r="E855" s="216" t="s">
        <v>1280</v>
      </c>
      <c r="F855" s="217" t="s">
        <v>1281</v>
      </c>
      <c r="G855" s="218" t="s">
        <v>306</v>
      </c>
      <c r="H855" s="219">
        <v>0.47599999999999998</v>
      </c>
      <c r="I855" s="220"/>
      <c r="J855" s="221">
        <f>ROUND(I855*H855,2)</f>
        <v>0</v>
      </c>
      <c r="K855" s="222"/>
      <c r="L855" s="43"/>
      <c r="M855" s="223" t="s">
        <v>1</v>
      </c>
      <c r="N855" s="224" t="s">
        <v>41</v>
      </c>
      <c r="O855" s="91"/>
      <c r="P855" s="225">
        <f>O855*H855</f>
        <v>0</v>
      </c>
      <c r="Q855" s="225">
        <v>0</v>
      </c>
      <c r="R855" s="225">
        <f>Q855*H855</f>
        <v>0</v>
      </c>
      <c r="S855" s="225">
        <v>0</v>
      </c>
      <c r="T855" s="226">
        <f>S855*H855</f>
        <v>0</v>
      </c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R855" s="227" t="s">
        <v>218</v>
      </c>
      <c r="AT855" s="227" t="s">
        <v>142</v>
      </c>
      <c r="AU855" s="227" t="s">
        <v>147</v>
      </c>
      <c r="AY855" s="16" t="s">
        <v>139</v>
      </c>
      <c r="BE855" s="228">
        <f>IF(N855="základní",J855,0)</f>
        <v>0</v>
      </c>
      <c r="BF855" s="228">
        <f>IF(N855="snížená",J855,0)</f>
        <v>0</v>
      </c>
      <c r="BG855" s="228">
        <f>IF(N855="zákl. přenesená",J855,0)</f>
        <v>0</v>
      </c>
      <c r="BH855" s="228">
        <f>IF(N855="sníž. přenesená",J855,0)</f>
        <v>0</v>
      </c>
      <c r="BI855" s="228">
        <f>IF(N855="nulová",J855,0)</f>
        <v>0</v>
      </c>
      <c r="BJ855" s="16" t="s">
        <v>148</v>
      </c>
      <c r="BK855" s="228">
        <f>ROUND(I855*H855,2)</f>
        <v>0</v>
      </c>
      <c r="BL855" s="16" t="s">
        <v>218</v>
      </c>
      <c r="BM855" s="227" t="s">
        <v>1282</v>
      </c>
    </row>
    <row r="856" s="2" customFormat="1">
      <c r="A856" s="37"/>
      <c r="B856" s="38"/>
      <c r="C856" s="39"/>
      <c r="D856" s="229" t="s">
        <v>150</v>
      </c>
      <c r="E856" s="39"/>
      <c r="F856" s="230" t="s">
        <v>1281</v>
      </c>
      <c r="G856" s="39"/>
      <c r="H856" s="39"/>
      <c r="I856" s="231"/>
      <c r="J856" s="39"/>
      <c r="K856" s="39"/>
      <c r="L856" s="43"/>
      <c r="M856" s="232"/>
      <c r="N856" s="233"/>
      <c r="O856" s="91"/>
      <c r="P856" s="91"/>
      <c r="Q856" s="91"/>
      <c r="R856" s="91"/>
      <c r="S856" s="91"/>
      <c r="T856" s="92"/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T856" s="16" t="s">
        <v>150</v>
      </c>
      <c r="AU856" s="16" t="s">
        <v>147</v>
      </c>
    </row>
    <row r="857" s="12" customFormat="1" ht="22.8" customHeight="1">
      <c r="A857" s="12"/>
      <c r="B857" s="199"/>
      <c r="C857" s="200"/>
      <c r="D857" s="201" t="s">
        <v>72</v>
      </c>
      <c r="E857" s="213" t="s">
        <v>1283</v>
      </c>
      <c r="F857" s="213" t="s">
        <v>1284</v>
      </c>
      <c r="G857" s="200"/>
      <c r="H857" s="200"/>
      <c r="I857" s="203"/>
      <c r="J857" s="214">
        <f>BK857</f>
        <v>0</v>
      </c>
      <c r="K857" s="200"/>
      <c r="L857" s="205"/>
      <c r="M857" s="206"/>
      <c r="N857" s="207"/>
      <c r="O857" s="207"/>
      <c r="P857" s="208">
        <f>SUM(P858:P874)</f>
        <v>0</v>
      </c>
      <c r="Q857" s="207"/>
      <c r="R857" s="208">
        <f>SUM(R858:R874)</f>
        <v>0.53628653999999998</v>
      </c>
      <c r="S857" s="207"/>
      <c r="T857" s="209">
        <f>SUM(T858:T874)</f>
        <v>0.090575799999999998</v>
      </c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R857" s="210" t="s">
        <v>147</v>
      </c>
      <c r="AT857" s="211" t="s">
        <v>72</v>
      </c>
      <c r="AU857" s="211" t="s">
        <v>80</v>
      </c>
      <c r="AY857" s="210" t="s">
        <v>139</v>
      </c>
      <c r="BK857" s="212">
        <f>SUM(BK858:BK874)</f>
        <v>0</v>
      </c>
    </row>
    <row r="858" s="2" customFormat="1" ht="16.5" customHeight="1">
      <c r="A858" s="37"/>
      <c r="B858" s="38"/>
      <c r="C858" s="215" t="s">
        <v>1285</v>
      </c>
      <c r="D858" s="215" t="s">
        <v>142</v>
      </c>
      <c r="E858" s="216" t="s">
        <v>1286</v>
      </c>
      <c r="F858" s="217" t="s">
        <v>1287</v>
      </c>
      <c r="G858" s="218" t="s">
        <v>161</v>
      </c>
      <c r="H858" s="219">
        <v>292.18000000000001</v>
      </c>
      <c r="I858" s="220"/>
      <c r="J858" s="221">
        <f>ROUND(I858*H858,2)</f>
        <v>0</v>
      </c>
      <c r="K858" s="222"/>
      <c r="L858" s="43"/>
      <c r="M858" s="223" t="s">
        <v>1</v>
      </c>
      <c r="N858" s="224" t="s">
        <v>41</v>
      </c>
      <c r="O858" s="91"/>
      <c r="P858" s="225">
        <f>O858*H858</f>
        <v>0</v>
      </c>
      <c r="Q858" s="225">
        <v>0.001</v>
      </c>
      <c r="R858" s="225">
        <f>Q858*H858</f>
        <v>0.29218</v>
      </c>
      <c r="S858" s="225">
        <v>0.00031</v>
      </c>
      <c r="T858" s="226">
        <f>S858*H858</f>
        <v>0.090575799999999998</v>
      </c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R858" s="227" t="s">
        <v>218</v>
      </c>
      <c r="AT858" s="227" t="s">
        <v>142</v>
      </c>
      <c r="AU858" s="227" t="s">
        <v>147</v>
      </c>
      <c r="AY858" s="16" t="s">
        <v>139</v>
      </c>
      <c r="BE858" s="228">
        <f>IF(N858="základní",J858,0)</f>
        <v>0</v>
      </c>
      <c r="BF858" s="228">
        <f>IF(N858="snížená",J858,0)</f>
        <v>0</v>
      </c>
      <c r="BG858" s="228">
        <f>IF(N858="zákl. přenesená",J858,0)</f>
        <v>0</v>
      </c>
      <c r="BH858" s="228">
        <f>IF(N858="sníž. přenesená",J858,0)</f>
        <v>0</v>
      </c>
      <c r="BI858" s="228">
        <f>IF(N858="nulová",J858,0)</f>
        <v>0</v>
      </c>
      <c r="BJ858" s="16" t="s">
        <v>148</v>
      </c>
      <c r="BK858" s="228">
        <f>ROUND(I858*H858,2)</f>
        <v>0</v>
      </c>
      <c r="BL858" s="16" t="s">
        <v>218</v>
      </c>
      <c r="BM858" s="227" t="s">
        <v>1288</v>
      </c>
    </row>
    <row r="859" s="2" customFormat="1">
      <c r="A859" s="37"/>
      <c r="B859" s="38"/>
      <c r="C859" s="39"/>
      <c r="D859" s="229" t="s">
        <v>150</v>
      </c>
      <c r="E859" s="39"/>
      <c r="F859" s="230" t="s">
        <v>1287</v>
      </c>
      <c r="G859" s="39"/>
      <c r="H859" s="39"/>
      <c r="I859" s="231"/>
      <c r="J859" s="39"/>
      <c r="K859" s="39"/>
      <c r="L859" s="43"/>
      <c r="M859" s="232"/>
      <c r="N859" s="233"/>
      <c r="O859" s="91"/>
      <c r="P859" s="91"/>
      <c r="Q859" s="91"/>
      <c r="R859" s="91"/>
      <c r="S859" s="91"/>
      <c r="T859" s="92"/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T859" s="16" t="s">
        <v>150</v>
      </c>
      <c r="AU859" s="16" t="s">
        <v>147</v>
      </c>
    </row>
    <row r="860" s="13" customFormat="1">
      <c r="A860" s="13"/>
      <c r="B860" s="234"/>
      <c r="C860" s="235"/>
      <c r="D860" s="229" t="s">
        <v>151</v>
      </c>
      <c r="E860" s="236" t="s">
        <v>1</v>
      </c>
      <c r="F860" s="237" t="s">
        <v>1289</v>
      </c>
      <c r="G860" s="235"/>
      <c r="H860" s="238">
        <v>44.759999999999998</v>
      </c>
      <c r="I860" s="239"/>
      <c r="J860" s="235"/>
      <c r="K860" s="235"/>
      <c r="L860" s="240"/>
      <c r="M860" s="241"/>
      <c r="N860" s="242"/>
      <c r="O860" s="242"/>
      <c r="P860" s="242"/>
      <c r="Q860" s="242"/>
      <c r="R860" s="242"/>
      <c r="S860" s="242"/>
      <c r="T860" s="24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4" t="s">
        <v>151</v>
      </c>
      <c r="AU860" s="244" t="s">
        <v>147</v>
      </c>
      <c r="AV860" s="13" t="s">
        <v>147</v>
      </c>
      <c r="AW860" s="13" t="s">
        <v>30</v>
      </c>
      <c r="AX860" s="13" t="s">
        <v>73</v>
      </c>
      <c r="AY860" s="244" t="s">
        <v>139</v>
      </c>
    </row>
    <row r="861" s="13" customFormat="1">
      <c r="A861" s="13"/>
      <c r="B861" s="234"/>
      <c r="C861" s="235"/>
      <c r="D861" s="229" t="s">
        <v>151</v>
      </c>
      <c r="E861" s="236" t="s">
        <v>1</v>
      </c>
      <c r="F861" s="237" t="s">
        <v>1290</v>
      </c>
      <c r="G861" s="235"/>
      <c r="H861" s="238">
        <v>45.399999999999999</v>
      </c>
      <c r="I861" s="239"/>
      <c r="J861" s="235"/>
      <c r="K861" s="235"/>
      <c r="L861" s="240"/>
      <c r="M861" s="241"/>
      <c r="N861" s="242"/>
      <c r="O861" s="242"/>
      <c r="P861" s="242"/>
      <c r="Q861" s="242"/>
      <c r="R861" s="242"/>
      <c r="S861" s="242"/>
      <c r="T861" s="24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4" t="s">
        <v>151</v>
      </c>
      <c r="AU861" s="244" t="s">
        <v>147</v>
      </c>
      <c r="AV861" s="13" t="s">
        <v>147</v>
      </c>
      <c r="AW861" s="13" t="s">
        <v>30</v>
      </c>
      <c r="AX861" s="13" t="s">
        <v>73</v>
      </c>
      <c r="AY861" s="244" t="s">
        <v>139</v>
      </c>
    </row>
    <row r="862" s="13" customFormat="1">
      <c r="A862" s="13"/>
      <c r="B862" s="234"/>
      <c r="C862" s="235"/>
      <c r="D862" s="229" t="s">
        <v>151</v>
      </c>
      <c r="E862" s="236" t="s">
        <v>1</v>
      </c>
      <c r="F862" s="237" t="s">
        <v>1291</v>
      </c>
      <c r="G862" s="235"/>
      <c r="H862" s="238">
        <v>60.759999999999998</v>
      </c>
      <c r="I862" s="239"/>
      <c r="J862" s="235"/>
      <c r="K862" s="235"/>
      <c r="L862" s="240"/>
      <c r="M862" s="241"/>
      <c r="N862" s="242"/>
      <c r="O862" s="242"/>
      <c r="P862" s="242"/>
      <c r="Q862" s="242"/>
      <c r="R862" s="242"/>
      <c r="S862" s="242"/>
      <c r="T862" s="24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4" t="s">
        <v>151</v>
      </c>
      <c r="AU862" s="244" t="s">
        <v>147</v>
      </c>
      <c r="AV862" s="13" t="s">
        <v>147</v>
      </c>
      <c r="AW862" s="13" t="s">
        <v>30</v>
      </c>
      <c r="AX862" s="13" t="s">
        <v>73</v>
      </c>
      <c r="AY862" s="244" t="s">
        <v>139</v>
      </c>
    </row>
    <row r="863" s="13" customFormat="1">
      <c r="A863" s="13"/>
      <c r="B863" s="234"/>
      <c r="C863" s="235"/>
      <c r="D863" s="229" t="s">
        <v>151</v>
      </c>
      <c r="E863" s="236" t="s">
        <v>1</v>
      </c>
      <c r="F863" s="237" t="s">
        <v>1292</v>
      </c>
      <c r="G863" s="235"/>
      <c r="H863" s="238">
        <v>43.799999999999997</v>
      </c>
      <c r="I863" s="239"/>
      <c r="J863" s="235"/>
      <c r="K863" s="235"/>
      <c r="L863" s="240"/>
      <c r="M863" s="241"/>
      <c r="N863" s="242"/>
      <c r="O863" s="242"/>
      <c r="P863" s="242"/>
      <c r="Q863" s="242"/>
      <c r="R863" s="242"/>
      <c r="S863" s="242"/>
      <c r="T863" s="24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4" t="s">
        <v>151</v>
      </c>
      <c r="AU863" s="244" t="s">
        <v>147</v>
      </c>
      <c r="AV863" s="13" t="s">
        <v>147</v>
      </c>
      <c r="AW863" s="13" t="s">
        <v>30</v>
      </c>
      <c r="AX863" s="13" t="s">
        <v>73</v>
      </c>
      <c r="AY863" s="244" t="s">
        <v>139</v>
      </c>
    </row>
    <row r="864" s="13" customFormat="1">
      <c r="A864" s="13"/>
      <c r="B864" s="234"/>
      <c r="C864" s="235"/>
      <c r="D864" s="229" t="s">
        <v>151</v>
      </c>
      <c r="E864" s="236" t="s">
        <v>1</v>
      </c>
      <c r="F864" s="237" t="s">
        <v>1293</v>
      </c>
      <c r="G864" s="235"/>
      <c r="H864" s="238">
        <v>66.180000000000007</v>
      </c>
      <c r="I864" s="239"/>
      <c r="J864" s="235"/>
      <c r="K864" s="235"/>
      <c r="L864" s="240"/>
      <c r="M864" s="241"/>
      <c r="N864" s="242"/>
      <c r="O864" s="242"/>
      <c r="P864" s="242"/>
      <c r="Q864" s="242"/>
      <c r="R864" s="242"/>
      <c r="S864" s="242"/>
      <c r="T864" s="24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4" t="s">
        <v>151</v>
      </c>
      <c r="AU864" s="244" t="s">
        <v>147</v>
      </c>
      <c r="AV864" s="13" t="s">
        <v>147</v>
      </c>
      <c r="AW864" s="13" t="s">
        <v>30</v>
      </c>
      <c r="AX864" s="13" t="s">
        <v>73</v>
      </c>
      <c r="AY864" s="244" t="s">
        <v>139</v>
      </c>
    </row>
    <row r="865" s="13" customFormat="1">
      <c r="A865" s="13"/>
      <c r="B865" s="234"/>
      <c r="C865" s="235"/>
      <c r="D865" s="229" t="s">
        <v>151</v>
      </c>
      <c r="E865" s="236" t="s">
        <v>1</v>
      </c>
      <c r="F865" s="237" t="s">
        <v>1294</v>
      </c>
      <c r="G865" s="235"/>
      <c r="H865" s="238">
        <v>31.280000000000001</v>
      </c>
      <c r="I865" s="239"/>
      <c r="J865" s="235"/>
      <c r="K865" s="235"/>
      <c r="L865" s="240"/>
      <c r="M865" s="241"/>
      <c r="N865" s="242"/>
      <c r="O865" s="242"/>
      <c r="P865" s="242"/>
      <c r="Q865" s="242"/>
      <c r="R865" s="242"/>
      <c r="S865" s="242"/>
      <c r="T865" s="24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4" t="s">
        <v>151</v>
      </c>
      <c r="AU865" s="244" t="s">
        <v>147</v>
      </c>
      <c r="AV865" s="13" t="s">
        <v>147</v>
      </c>
      <c r="AW865" s="13" t="s">
        <v>30</v>
      </c>
      <c r="AX865" s="13" t="s">
        <v>73</v>
      </c>
      <c r="AY865" s="244" t="s">
        <v>139</v>
      </c>
    </row>
    <row r="866" s="14" customFormat="1">
      <c r="A866" s="14"/>
      <c r="B866" s="256"/>
      <c r="C866" s="257"/>
      <c r="D866" s="229" t="s">
        <v>151</v>
      </c>
      <c r="E866" s="258" t="s">
        <v>1</v>
      </c>
      <c r="F866" s="259" t="s">
        <v>269</v>
      </c>
      <c r="G866" s="257"/>
      <c r="H866" s="260">
        <v>292.17999999999995</v>
      </c>
      <c r="I866" s="261"/>
      <c r="J866" s="257"/>
      <c r="K866" s="257"/>
      <c r="L866" s="262"/>
      <c r="M866" s="263"/>
      <c r="N866" s="264"/>
      <c r="O866" s="264"/>
      <c r="P866" s="264"/>
      <c r="Q866" s="264"/>
      <c r="R866" s="264"/>
      <c r="S866" s="264"/>
      <c r="T866" s="265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66" t="s">
        <v>151</v>
      </c>
      <c r="AU866" s="266" t="s">
        <v>147</v>
      </c>
      <c r="AV866" s="14" t="s">
        <v>146</v>
      </c>
      <c r="AW866" s="14" t="s">
        <v>30</v>
      </c>
      <c r="AX866" s="14" t="s">
        <v>80</v>
      </c>
      <c r="AY866" s="266" t="s">
        <v>139</v>
      </c>
    </row>
    <row r="867" s="2" customFormat="1" ht="24.15" customHeight="1">
      <c r="A867" s="37"/>
      <c r="B867" s="38"/>
      <c r="C867" s="215" t="s">
        <v>1295</v>
      </c>
      <c r="D867" s="215" t="s">
        <v>142</v>
      </c>
      <c r="E867" s="216" t="s">
        <v>1296</v>
      </c>
      <c r="F867" s="217" t="s">
        <v>1297</v>
      </c>
      <c r="G867" s="218" t="s">
        <v>161</v>
      </c>
      <c r="H867" s="219">
        <v>292.18000000000001</v>
      </c>
      <c r="I867" s="220"/>
      <c r="J867" s="221">
        <f>ROUND(I867*H867,2)</f>
        <v>0</v>
      </c>
      <c r="K867" s="222"/>
      <c r="L867" s="43"/>
      <c r="M867" s="223" t="s">
        <v>1</v>
      </c>
      <c r="N867" s="224" t="s">
        <v>41</v>
      </c>
      <c r="O867" s="91"/>
      <c r="P867" s="225">
        <f>O867*H867</f>
        <v>0</v>
      </c>
      <c r="Q867" s="225">
        <v>0</v>
      </c>
      <c r="R867" s="225">
        <f>Q867*H867</f>
        <v>0</v>
      </c>
      <c r="S867" s="225">
        <v>0</v>
      </c>
      <c r="T867" s="226">
        <f>S867*H867</f>
        <v>0</v>
      </c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R867" s="227" t="s">
        <v>218</v>
      </c>
      <c r="AT867" s="227" t="s">
        <v>142</v>
      </c>
      <c r="AU867" s="227" t="s">
        <v>147</v>
      </c>
      <c r="AY867" s="16" t="s">
        <v>139</v>
      </c>
      <c r="BE867" s="228">
        <f>IF(N867="základní",J867,0)</f>
        <v>0</v>
      </c>
      <c r="BF867" s="228">
        <f>IF(N867="snížená",J867,0)</f>
        <v>0</v>
      </c>
      <c r="BG867" s="228">
        <f>IF(N867="zákl. přenesená",J867,0)</f>
        <v>0</v>
      </c>
      <c r="BH867" s="228">
        <f>IF(N867="sníž. přenesená",J867,0)</f>
        <v>0</v>
      </c>
      <c r="BI867" s="228">
        <f>IF(N867="nulová",J867,0)</f>
        <v>0</v>
      </c>
      <c r="BJ867" s="16" t="s">
        <v>148</v>
      </c>
      <c r="BK867" s="228">
        <f>ROUND(I867*H867,2)</f>
        <v>0</v>
      </c>
      <c r="BL867" s="16" t="s">
        <v>218</v>
      </c>
      <c r="BM867" s="227" t="s">
        <v>1298</v>
      </c>
    </row>
    <row r="868" s="2" customFormat="1">
      <c r="A868" s="37"/>
      <c r="B868" s="38"/>
      <c r="C868" s="39"/>
      <c r="D868" s="229" t="s">
        <v>150</v>
      </c>
      <c r="E868" s="39"/>
      <c r="F868" s="230" t="s">
        <v>1297</v>
      </c>
      <c r="G868" s="39"/>
      <c r="H868" s="39"/>
      <c r="I868" s="231"/>
      <c r="J868" s="39"/>
      <c r="K868" s="39"/>
      <c r="L868" s="43"/>
      <c r="M868" s="232"/>
      <c r="N868" s="233"/>
      <c r="O868" s="91"/>
      <c r="P868" s="91"/>
      <c r="Q868" s="91"/>
      <c r="R868" s="91"/>
      <c r="S868" s="91"/>
      <c r="T868" s="92"/>
      <c r="U868" s="37"/>
      <c r="V868" s="37"/>
      <c r="W868" s="37"/>
      <c r="X868" s="37"/>
      <c r="Y868" s="37"/>
      <c r="Z868" s="37"/>
      <c r="AA868" s="37"/>
      <c r="AB868" s="37"/>
      <c r="AC868" s="37"/>
      <c r="AD868" s="37"/>
      <c r="AE868" s="37"/>
      <c r="AT868" s="16" t="s">
        <v>150</v>
      </c>
      <c r="AU868" s="16" t="s">
        <v>147</v>
      </c>
    </row>
    <row r="869" s="2" customFormat="1" ht="24.15" customHeight="1">
      <c r="A869" s="37"/>
      <c r="B869" s="38"/>
      <c r="C869" s="215" t="s">
        <v>1299</v>
      </c>
      <c r="D869" s="215" t="s">
        <v>142</v>
      </c>
      <c r="E869" s="216" t="s">
        <v>1300</v>
      </c>
      <c r="F869" s="217" t="s">
        <v>1301</v>
      </c>
      <c r="G869" s="218" t="s">
        <v>161</v>
      </c>
      <c r="H869" s="219">
        <v>275.38</v>
      </c>
      <c r="I869" s="220"/>
      <c r="J869" s="221">
        <f>ROUND(I869*H869,2)</f>
        <v>0</v>
      </c>
      <c r="K869" s="222"/>
      <c r="L869" s="43"/>
      <c r="M869" s="223" t="s">
        <v>1</v>
      </c>
      <c r="N869" s="224" t="s">
        <v>41</v>
      </c>
      <c r="O869" s="91"/>
      <c r="P869" s="225">
        <f>O869*H869</f>
        <v>0</v>
      </c>
      <c r="Q869" s="225">
        <v>0.00021000000000000001</v>
      </c>
      <c r="R869" s="225">
        <f>Q869*H869</f>
        <v>0.057829800000000001</v>
      </c>
      <c r="S869" s="225">
        <v>0</v>
      </c>
      <c r="T869" s="226">
        <f>S869*H869</f>
        <v>0</v>
      </c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R869" s="227" t="s">
        <v>218</v>
      </c>
      <c r="AT869" s="227" t="s">
        <v>142</v>
      </c>
      <c r="AU869" s="227" t="s">
        <v>147</v>
      </c>
      <c r="AY869" s="16" t="s">
        <v>139</v>
      </c>
      <c r="BE869" s="228">
        <f>IF(N869="základní",J869,0)</f>
        <v>0</v>
      </c>
      <c r="BF869" s="228">
        <f>IF(N869="snížená",J869,0)</f>
        <v>0</v>
      </c>
      <c r="BG869" s="228">
        <f>IF(N869="zákl. přenesená",J869,0)</f>
        <v>0</v>
      </c>
      <c r="BH869" s="228">
        <f>IF(N869="sníž. přenesená",J869,0)</f>
        <v>0</v>
      </c>
      <c r="BI869" s="228">
        <f>IF(N869="nulová",J869,0)</f>
        <v>0</v>
      </c>
      <c r="BJ869" s="16" t="s">
        <v>148</v>
      </c>
      <c r="BK869" s="228">
        <f>ROUND(I869*H869,2)</f>
        <v>0</v>
      </c>
      <c r="BL869" s="16" t="s">
        <v>218</v>
      </c>
      <c r="BM869" s="227" t="s">
        <v>1302</v>
      </c>
    </row>
    <row r="870" s="2" customFormat="1">
      <c r="A870" s="37"/>
      <c r="B870" s="38"/>
      <c r="C870" s="39"/>
      <c r="D870" s="229" t="s">
        <v>150</v>
      </c>
      <c r="E870" s="39"/>
      <c r="F870" s="230" t="s">
        <v>1301</v>
      </c>
      <c r="G870" s="39"/>
      <c r="H870" s="39"/>
      <c r="I870" s="231"/>
      <c r="J870" s="39"/>
      <c r="K870" s="39"/>
      <c r="L870" s="43"/>
      <c r="M870" s="232"/>
      <c r="N870" s="233"/>
      <c r="O870" s="91"/>
      <c r="P870" s="91"/>
      <c r="Q870" s="91"/>
      <c r="R870" s="91"/>
      <c r="S870" s="91"/>
      <c r="T870" s="92"/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T870" s="16" t="s">
        <v>150</v>
      </c>
      <c r="AU870" s="16" t="s">
        <v>147</v>
      </c>
    </row>
    <row r="871" s="13" customFormat="1">
      <c r="A871" s="13"/>
      <c r="B871" s="234"/>
      <c r="C871" s="235"/>
      <c r="D871" s="229" t="s">
        <v>151</v>
      </c>
      <c r="E871" s="236" t="s">
        <v>1</v>
      </c>
      <c r="F871" s="237" t="s">
        <v>1303</v>
      </c>
      <c r="G871" s="235"/>
      <c r="H871" s="238">
        <v>275.38</v>
      </c>
      <c r="I871" s="239"/>
      <c r="J871" s="235"/>
      <c r="K871" s="235"/>
      <c r="L871" s="240"/>
      <c r="M871" s="241"/>
      <c r="N871" s="242"/>
      <c r="O871" s="242"/>
      <c r="P871" s="242"/>
      <c r="Q871" s="242"/>
      <c r="R871" s="242"/>
      <c r="S871" s="242"/>
      <c r="T871" s="24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4" t="s">
        <v>151</v>
      </c>
      <c r="AU871" s="244" t="s">
        <v>147</v>
      </c>
      <c r="AV871" s="13" t="s">
        <v>147</v>
      </c>
      <c r="AW871" s="13" t="s">
        <v>30</v>
      </c>
      <c r="AX871" s="13" t="s">
        <v>80</v>
      </c>
      <c r="AY871" s="244" t="s">
        <v>139</v>
      </c>
    </row>
    <row r="872" s="2" customFormat="1" ht="37.8" customHeight="1">
      <c r="A872" s="37"/>
      <c r="B872" s="38"/>
      <c r="C872" s="215" t="s">
        <v>1304</v>
      </c>
      <c r="D872" s="215" t="s">
        <v>142</v>
      </c>
      <c r="E872" s="216" t="s">
        <v>1305</v>
      </c>
      <c r="F872" s="217" t="s">
        <v>1306</v>
      </c>
      <c r="G872" s="218" t="s">
        <v>161</v>
      </c>
      <c r="H872" s="219">
        <v>716.44899999999996</v>
      </c>
      <c r="I872" s="220"/>
      <c r="J872" s="221">
        <f>ROUND(I872*H872,2)</f>
        <v>0</v>
      </c>
      <c r="K872" s="222"/>
      <c r="L872" s="43"/>
      <c r="M872" s="223" t="s">
        <v>1</v>
      </c>
      <c r="N872" s="224" t="s">
        <v>41</v>
      </c>
      <c r="O872" s="91"/>
      <c r="P872" s="225">
        <f>O872*H872</f>
        <v>0</v>
      </c>
      <c r="Q872" s="225">
        <v>0.00025999999999999998</v>
      </c>
      <c r="R872" s="225">
        <f>Q872*H872</f>
        <v>0.18627673999999997</v>
      </c>
      <c r="S872" s="225">
        <v>0</v>
      </c>
      <c r="T872" s="226">
        <f>S872*H872</f>
        <v>0</v>
      </c>
      <c r="U872" s="37"/>
      <c r="V872" s="37"/>
      <c r="W872" s="37"/>
      <c r="X872" s="37"/>
      <c r="Y872" s="37"/>
      <c r="Z872" s="37"/>
      <c r="AA872" s="37"/>
      <c r="AB872" s="37"/>
      <c r="AC872" s="37"/>
      <c r="AD872" s="37"/>
      <c r="AE872" s="37"/>
      <c r="AR872" s="227" t="s">
        <v>218</v>
      </c>
      <c r="AT872" s="227" t="s">
        <v>142</v>
      </c>
      <c r="AU872" s="227" t="s">
        <v>147</v>
      </c>
      <c r="AY872" s="16" t="s">
        <v>139</v>
      </c>
      <c r="BE872" s="228">
        <f>IF(N872="základní",J872,0)</f>
        <v>0</v>
      </c>
      <c r="BF872" s="228">
        <f>IF(N872="snížená",J872,0)</f>
        <v>0</v>
      </c>
      <c r="BG872" s="228">
        <f>IF(N872="zákl. přenesená",J872,0)</f>
        <v>0</v>
      </c>
      <c r="BH872" s="228">
        <f>IF(N872="sníž. přenesená",J872,0)</f>
        <v>0</v>
      </c>
      <c r="BI872" s="228">
        <f>IF(N872="nulová",J872,0)</f>
        <v>0</v>
      </c>
      <c r="BJ872" s="16" t="s">
        <v>148</v>
      </c>
      <c r="BK872" s="228">
        <f>ROUND(I872*H872,2)</f>
        <v>0</v>
      </c>
      <c r="BL872" s="16" t="s">
        <v>218</v>
      </c>
      <c r="BM872" s="227" t="s">
        <v>1307</v>
      </c>
    </row>
    <row r="873" s="2" customFormat="1">
      <c r="A873" s="37"/>
      <c r="B873" s="38"/>
      <c r="C873" s="39"/>
      <c r="D873" s="229" t="s">
        <v>150</v>
      </c>
      <c r="E873" s="39"/>
      <c r="F873" s="230" t="s">
        <v>1306</v>
      </c>
      <c r="G873" s="39"/>
      <c r="H873" s="39"/>
      <c r="I873" s="231"/>
      <c r="J873" s="39"/>
      <c r="K873" s="39"/>
      <c r="L873" s="43"/>
      <c r="M873" s="232"/>
      <c r="N873" s="233"/>
      <c r="O873" s="91"/>
      <c r="P873" s="91"/>
      <c r="Q873" s="91"/>
      <c r="R873" s="91"/>
      <c r="S873" s="91"/>
      <c r="T873" s="92"/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T873" s="16" t="s">
        <v>150</v>
      </c>
      <c r="AU873" s="16" t="s">
        <v>147</v>
      </c>
    </row>
    <row r="874" s="13" customFormat="1">
      <c r="A874" s="13"/>
      <c r="B874" s="234"/>
      <c r="C874" s="235"/>
      <c r="D874" s="229" t="s">
        <v>151</v>
      </c>
      <c r="E874" s="236" t="s">
        <v>1</v>
      </c>
      <c r="F874" s="237" t="s">
        <v>1308</v>
      </c>
      <c r="G874" s="235"/>
      <c r="H874" s="238">
        <v>716.44899999999996</v>
      </c>
      <c r="I874" s="239"/>
      <c r="J874" s="235"/>
      <c r="K874" s="235"/>
      <c r="L874" s="240"/>
      <c r="M874" s="241"/>
      <c r="N874" s="242"/>
      <c r="O874" s="242"/>
      <c r="P874" s="242"/>
      <c r="Q874" s="242"/>
      <c r="R874" s="242"/>
      <c r="S874" s="242"/>
      <c r="T874" s="24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4" t="s">
        <v>151</v>
      </c>
      <c r="AU874" s="244" t="s">
        <v>147</v>
      </c>
      <c r="AV874" s="13" t="s">
        <v>147</v>
      </c>
      <c r="AW874" s="13" t="s">
        <v>30</v>
      </c>
      <c r="AX874" s="13" t="s">
        <v>80</v>
      </c>
      <c r="AY874" s="244" t="s">
        <v>139</v>
      </c>
    </row>
    <row r="875" s="12" customFormat="1" ht="22.8" customHeight="1">
      <c r="A875" s="12"/>
      <c r="B875" s="199"/>
      <c r="C875" s="200"/>
      <c r="D875" s="201" t="s">
        <v>72</v>
      </c>
      <c r="E875" s="213" t="s">
        <v>1309</v>
      </c>
      <c r="F875" s="213" t="s">
        <v>1310</v>
      </c>
      <c r="G875" s="200"/>
      <c r="H875" s="200"/>
      <c r="I875" s="203"/>
      <c r="J875" s="214">
        <f>BK875</f>
        <v>0</v>
      </c>
      <c r="K875" s="200"/>
      <c r="L875" s="205"/>
      <c r="M875" s="206"/>
      <c r="N875" s="207"/>
      <c r="O875" s="207"/>
      <c r="P875" s="208">
        <f>SUM(P876:P882)</f>
        <v>0</v>
      </c>
      <c r="Q875" s="207"/>
      <c r="R875" s="208">
        <f>SUM(R876:R882)</f>
        <v>0.021293999999999997</v>
      </c>
      <c r="S875" s="207"/>
      <c r="T875" s="209">
        <f>SUM(T876:T882)</f>
        <v>0</v>
      </c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R875" s="210" t="s">
        <v>147</v>
      </c>
      <c r="AT875" s="211" t="s">
        <v>72</v>
      </c>
      <c r="AU875" s="211" t="s">
        <v>80</v>
      </c>
      <c r="AY875" s="210" t="s">
        <v>139</v>
      </c>
      <c r="BK875" s="212">
        <f>SUM(BK876:BK882)</f>
        <v>0</v>
      </c>
    </row>
    <row r="876" s="2" customFormat="1" ht="37.8" customHeight="1">
      <c r="A876" s="37"/>
      <c r="B876" s="38"/>
      <c r="C876" s="215" t="s">
        <v>1311</v>
      </c>
      <c r="D876" s="215" t="s">
        <v>142</v>
      </c>
      <c r="E876" s="216" t="s">
        <v>1312</v>
      </c>
      <c r="F876" s="217" t="s">
        <v>1313</v>
      </c>
      <c r="G876" s="218" t="s">
        <v>161</v>
      </c>
      <c r="H876" s="219">
        <v>16.379999999999999</v>
      </c>
      <c r="I876" s="220"/>
      <c r="J876" s="221">
        <f>ROUND(I876*H876,2)</f>
        <v>0</v>
      </c>
      <c r="K876" s="222"/>
      <c r="L876" s="43"/>
      <c r="M876" s="223" t="s">
        <v>1</v>
      </c>
      <c r="N876" s="224" t="s">
        <v>41</v>
      </c>
      <c r="O876" s="91"/>
      <c r="P876" s="225">
        <f>O876*H876</f>
        <v>0</v>
      </c>
      <c r="Q876" s="225">
        <v>0</v>
      </c>
      <c r="R876" s="225">
        <f>Q876*H876</f>
        <v>0</v>
      </c>
      <c r="S876" s="225">
        <v>0</v>
      </c>
      <c r="T876" s="226">
        <f>S876*H876</f>
        <v>0</v>
      </c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R876" s="227" t="s">
        <v>218</v>
      </c>
      <c r="AT876" s="227" t="s">
        <v>142</v>
      </c>
      <c r="AU876" s="227" t="s">
        <v>147</v>
      </c>
      <c r="AY876" s="16" t="s">
        <v>139</v>
      </c>
      <c r="BE876" s="228">
        <f>IF(N876="základní",J876,0)</f>
        <v>0</v>
      </c>
      <c r="BF876" s="228">
        <f>IF(N876="snížená",J876,0)</f>
        <v>0</v>
      </c>
      <c r="BG876" s="228">
        <f>IF(N876="zákl. přenesená",J876,0)</f>
        <v>0</v>
      </c>
      <c r="BH876" s="228">
        <f>IF(N876="sníž. přenesená",J876,0)</f>
        <v>0</v>
      </c>
      <c r="BI876" s="228">
        <f>IF(N876="nulová",J876,0)</f>
        <v>0</v>
      </c>
      <c r="BJ876" s="16" t="s">
        <v>148</v>
      </c>
      <c r="BK876" s="228">
        <f>ROUND(I876*H876,2)</f>
        <v>0</v>
      </c>
      <c r="BL876" s="16" t="s">
        <v>218</v>
      </c>
      <c r="BM876" s="227" t="s">
        <v>1314</v>
      </c>
    </row>
    <row r="877" s="2" customFormat="1">
      <c r="A877" s="37"/>
      <c r="B877" s="38"/>
      <c r="C877" s="39"/>
      <c r="D877" s="229" t="s">
        <v>150</v>
      </c>
      <c r="E877" s="39"/>
      <c r="F877" s="230" t="s">
        <v>1313</v>
      </c>
      <c r="G877" s="39"/>
      <c r="H877" s="39"/>
      <c r="I877" s="231"/>
      <c r="J877" s="39"/>
      <c r="K877" s="39"/>
      <c r="L877" s="43"/>
      <c r="M877" s="232"/>
      <c r="N877" s="233"/>
      <c r="O877" s="91"/>
      <c r="P877" s="91"/>
      <c r="Q877" s="91"/>
      <c r="R877" s="91"/>
      <c r="S877" s="91"/>
      <c r="T877" s="92"/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T877" s="16" t="s">
        <v>150</v>
      </c>
      <c r="AU877" s="16" t="s">
        <v>147</v>
      </c>
    </row>
    <row r="878" s="13" customFormat="1">
      <c r="A878" s="13"/>
      <c r="B878" s="234"/>
      <c r="C878" s="235"/>
      <c r="D878" s="229" t="s">
        <v>151</v>
      </c>
      <c r="E878" s="236" t="s">
        <v>1</v>
      </c>
      <c r="F878" s="237" t="s">
        <v>1020</v>
      </c>
      <c r="G878" s="235"/>
      <c r="H878" s="238">
        <v>16.379999999999999</v>
      </c>
      <c r="I878" s="239"/>
      <c r="J878" s="235"/>
      <c r="K878" s="235"/>
      <c r="L878" s="240"/>
      <c r="M878" s="241"/>
      <c r="N878" s="242"/>
      <c r="O878" s="242"/>
      <c r="P878" s="242"/>
      <c r="Q878" s="242"/>
      <c r="R878" s="242"/>
      <c r="S878" s="242"/>
      <c r="T878" s="24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4" t="s">
        <v>151</v>
      </c>
      <c r="AU878" s="244" t="s">
        <v>147</v>
      </c>
      <c r="AV878" s="13" t="s">
        <v>147</v>
      </c>
      <c r="AW878" s="13" t="s">
        <v>30</v>
      </c>
      <c r="AX878" s="13" t="s">
        <v>80</v>
      </c>
      <c r="AY878" s="244" t="s">
        <v>139</v>
      </c>
    </row>
    <row r="879" s="2" customFormat="1" ht="16.5" customHeight="1">
      <c r="A879" s="37"/>
      <c r="B879" s="38"/>
      <c r="C879" s="245" t="s">
        <v>1315</v>
      </c>
      <c r="D879" s="245" t="s">
        <v>200</v>
      </c>
      <c r="E879" s="246" t="s">
        <v>1316</v>
      </c>
      <c r="F879" s="247" t="s">
        <v>1317</v>
      </c>
      <c r="G879" s="248" t="s">
        <v>161</v>
      </c>
      <c r="H879" s="249">
        <v>16.379999999999999</v>
      </c>
      <c r="I879" s="250"/>
      <c r="J879" s="251">
        <f>ROUND(I879*H879,2)</f>
        <v>0</v>
      </c>
      <c r="K879" s="252"/>
      <c r="L879" s="253"/>
      <c r="M879" s="254" t="s">
        <v>1</v>
      </c>
      <c r="N879" s="255" t="s">
        <v>41</v>
      </c>
      <c r="O879" s="91"/>
      <c r="P879" s="225">
        <f>O879*H879</f>
        <v>0</v>
      </c>
      <c r="Q879" s="225">
        <v>0.0012999999999999999</v>
      </c>
      <c r="R879" s="225">
        <f>Q879*H879</f>
        <v>0.021293999999999997</v>
      </c>
      <c r="S879" s="225">
        <v>0</v>
      </c>
      <c r="T879" s="226">
        <f>S879*H879</f>
        <v>0</v>
      </c>
      <c r="U879" s="37"/>
      <c r="V879" s="37"/>
      <c r="W879" s="37"/>
      <c r="X879" s="37"/>
      <c r="Y879" s="37"/>
      <c r="Z879" s="37"/>
      <c r="AA879" s="37"/>
      <c r="AB879" s="37"/>
      <c r="AC879" s="37"/>
      <c r="AD879" s="37"/>
      <c r="AE879" s="37"/>
      <c r="AR879" s="227" t="s">
        <v>292</v>
      </c>
      <c r="AT879" s="227" t="s">
        <v>200</v>
      </c>
      <c r="AU879" s="227" t="s">
        <v>147</v>
      </c>
      <c r="AY879" s="16" t="s">
        <v>139</v>
      </c>
      <c r="BE879" s="228">
        <f>IF(N879="základní",J879,0)</f>
        <v>0</v>
      </c>
      <c r="BF879" s="228">
        <f>IF(N879="snížená",J879,0)</f>
        <v>0</v>
      </c>
      <c r="BG879" s="228">
        <f>IF(N879="zákl. přenesená",J879,0)</f>
        <v>0</v>
      </c>
      <c r="BH879" s="228">
        <f>IF(N879="sníž. přenesená",J879,0)</f>
        <v>0</v>
      </c>
      <c r="BI879" s="228">
        <f>IF(N879="nulová",J879,0)</f>
        <v>0</v>
      </c>
      <c r="BJ879" s="16" t="s">
        <v>148</v>
      </c>
      <c r="BK879" s="228">
        <f>ROUND(I879*H879,2)</f>
        <v>0</v>
      </c>
      <c r="BL879" s="16" t="s">
        <v>218</v>
      </c>
      <c r="BM879" s="227" t="s">
        <v>1318</v>
      </c>
    </row>
    <row r="880" s="2" customFormat="1">
      <c r="A880" s="37"/>
      <c r="B880" s="38"/>
      <c r="C880" s="39"/>
      <c r="D880" s="229" t="s">
        <v>150</v>
      </c>
      <c r="E880" s="39"/>
      <c r="F880" s="230" t="s">
        <v>1317</v>
      </c>
      <c r="G880" s="39"/>
      <c r="H880" s="39"/>
      <c r="I880" s="231"/>
      <c r="J880" s="39"/>
      <c r="K880" s="39"/>
      <c r="L880" s="43"/>
      <c r="M880" s="232"/>
      <c r="N880" s="233"/>
      <c r="O880" s="91"/>
      <c r="P880" s="91"/>
      <c r="Q880" s="91"/>
      <c r="R880" s="91"/>
      <c r="S880" s="91"/>
      <c r="T880" s="92"/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T880" s="16" t="s">
        <v>150</v>
      </c>
      <c r="AU880" s="16" t="s">
        <v>147</v>
      </c>
    </row>
    <row r="881" s="2" customFormat="1" ht="49.05" customHeight="1">
      <c r="A881" s="37"/>
      <c r="B881" s="38"/>
      <c r="C881" s="215" t="s">
        <v>1319</v>
      </c>
      <c r="D881" s="215" t="s">
        <v>142</v>
      </c>
      <c r="E881" s="216" t="s">
        <v>1320</v>
      </c>
      <c r="F881" s="217" t="s">
        <v>1321</v>
      </c>
      <c r="G881" s="218" t="s">
        <v>306</v>
      </c>
      <c r="H881" s="219">
        <v>0.021000000000000001</v>
      </c>
      <c r="I881" s="220"/>
      <c r="J881" s="221">
        <f>ROUND(I881*H881,2)</f>
        <v>0</v>
      </c>
      <c r="K881" s="222"/>
      <c r="L881" s="43"/>
      <c r="M881" s="223" t="s">
        <v>1</v>
      </c>
      <c r="N881" s="224" t="s">
        <v>41</v>
      </c>
      <c r="O881" s="91"/>
      <c r="P881" s="225">
        <f>O881*H881</f>
        <v>0</v>
      </c>
      <c r="Q881" s="225">
        <v>0</v>
      </c>
      <c r="R881" s="225">
        <f>Q881*H881</f>
        <v>0</v>
      </c>
      <c r="S881" s="225">
        <v>0</v>
      </c>
      <c r="T881" s="226">
        <f>S881*H881</f>
        <v>0</v>
      </c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R881" s="227" t="s">
        <v>218</v>
      </c>
      <c r="AT881" s="227" t="s">
        <v>142</v>
      </c>
      <c r="AU881" s="227" t="s">
        <v>147</v>
      </c>
      <c r="AY881" s="16" t="s">
        <v>139</v>
      </c>
      <c r="BE881" s="228">
        <f>IF(N881="základní",J881,0)</f>
        <v>0</v>
      </c>
      <c r="BF881" s="228">
        <f>IF(N881="snížená",J881,0)</f>
        <v>0</v>
      </c>
      <c r="BG881" s="228">
        <f>IF(N881="zákl. přenesená",J881,0)</f>
        <v>0</v>
      </c>
      <c r="BH881" s="228">
        <f>IF(N881="sníž. přenesená",J881,0)</f>
        <v>0</v>
      </c>
      <c r="BI881" s="228">
        <f>IF(N881="nulová",J881,0)</f>
        <v>0</v>
      </c>
      <c r="BJ881" s="16" t="s">
        <v>148</v>
      </c>
      <c r="BK881" s="228">
        <f>ROUND(I881*H881,2)</f>
        <v>0</v>
      </c>
      <c r="BL881" s="16" t="s">
        <v>218</v>
      </c>
      <c r="BM881" s="227" t="s">
        <v>1322</v>
      </c>
    </row>
    <row r="882" s="2" customFormat="1">
      <c r="A882" s="37"/>
      <c r="B882" s="38"/>
      <c r="C882" s="39"/>
      <c r="D882" s="229" t="s">
        <v>150</v>
      </c>
      <c r="E882" s="39"/>
      <c r="F882" s="230" t="s">
        <v>1321</v>
      </c>
      <c r="G882" s="39"/>
      <c r="H882" s="39"/>
      <c r="I882" s="231"/>
      <c r="J882" s="39"/>
      <c r="K882" s="39"/>
      <c r="L882" s="43"/>
      <c r="M882" s="232"/>
      <c r="N882" s="233"/>
      <c r="O882" s="91"/>
      <c r="P882" s="91"/>
      <c r="Q882" s="91"/>
      <c r="R882" s="91"/>
      <c r="S882" s="91"/>
      <c r="T882" s="92"/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T882" s="16" t="s">
        <v>150</v>
      </c>
      <c r="AU882" s="16" t="s">
        <v>147</v>
      </c>
    </row>
    <row r="883" s="12" customFormat="1" ht="25.92" customHeight="1">
      <c r="A883" s="12"/>
      <c r="B883" s="199"/>
      <c r="C883" s="200"/>
      <c r="D883" s="201" t="s">
        <v>72</v>
      </c>
      <c r="E883" s="202" t="s">
        <v>200</v>
      </c>
      <c r="F883" s="202" t="s">
        <v>1323</v>
      </c>
      <c r="G883" s="200"/>
      <c r="H883" s="200"/>
      <c r="I883" s="203"/>
      <c r="J883" s="204">
        <f>BK883</f>
        <v>0</v>
      </c>
      <c r="K883" s="200"/>
      <c r="L883" s="205"/>
      <c r="M883" s="206"/>
      <c r="N883" s="207"/>
      <c r="O883" s="207"/>
      <c r="P883" s="208">
        <f>P884</f>
        <v>0</v>
      </c>
      <c r="Q883" s="207"/>
      <c r="R883" s="208">
        <f>R884</f>
        <v>8.0000000000000007E-05</v>
      </c>
      <c r="S883" s="207"/>
      <c r="T883" s="209">
        <f>T884</f>
        <v>0</v>
      </c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R883" s="210" t="s">
        <v>140</v>
      </c>
      <c r="AT883" s="211" t="s">
        <v>72</v>
      </c>
      <c r="AU883" s="211" t="s">
        <v>73</v>
      </c>
      <c r="AY883" s="210" t="s">
        <v>139</v>
      </c>
      <c r="BK883" s="212">
        <f>BK884</f>
        <v>0</v>
      </c>
    </row>
    <row r="884" s="12" customFormat="1" ht="22.8" customHeight="1">
      <c r="A884" s="12"/>
      <c r="B884" s="199"/>
      <c r="C884" s="200"/>
      <c r="D884" s="201" t="s">
        <v>72</v>
      </c>
      <c r="E884" s="213" t="s">
        <v>1324</v>
      </c>
      <c r="F884" s="213" t="s">
        <v>1325</v>
      </c>
      <c r="G884" s="200"/>
      <c r="H884" s="200"/>
      <c r="I884" s="203"/>
      <c r="J884" s="214">
        <f>BK884</f>
        <v>0</v>
      </c>
      <c r="K884" s="200"/>
      <c r="L884" s="205"/>
      <c r="M884" s="206"/>
      <c r="N884" s="207"/>
      <c r="O884" s="207"/>
      <c r="P884" s="208">
        <f>SUM(P885:P890)</f>
        <v>0</v>
      </c>
      <c r="Q884" s="207"/>
      <c r="R884" s="208">
        <f>SUM(R885:R890)</f>
        <v>8.0000000000000007E-05</v>
      </c>
      <c r="S884" s="207"/>
      <c r="T884" s="209">
        <f>SUM(T885:T890)</f>
        <v>0</v>
      </c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R884" s="210" t="s">
        <v>140</v>
      </c>
      <c r="AT884" s="211" t="s">
        <v>72</v>
      </c>
      <c r="AU884" s="211" t="s">
        <v>80</v>
      </c>
      <c r="AY884" s="210" t="s">
        <v>139</v>
      </c>
      <c r="BK884" s="212">
        <f>SUM(BK885:BK890)</f>
        <v>0</v>
      </c>
    </row>
    <row r="885" s="2" customFormat="1" ht="62.7" customHeight="1">
      <c r="A885" s="37"/>
      <c r="B885" s="38"/>
      <c r="C885" s="215" t="s">
        <v>1326</v>
      </c>
      <c r="D885" s="215" t="s">
        <v>142</v>
      </c>
      <c r="E885" s="216" t="s">
        <v>1327</v>
      </c>
      <c r="F885" s="217" t="s">
        <v>1328</v>
      </c>
      <c r="G885" s="218" t="s">
        <v>196</v>
      </c>
      <c r="H885" s="219">
        <v>12</v>
      </c>
      <c r="I885" s="220"/>
      <c r="J885" s="221">
        <f>ROUND(I885*H885,2)</f>
        <v>0</v>
      </c>
      <c r="K885" s="222"/>
      <c r="L885" s="43"/>
      <c r="M885" s="223" t="s">
        <v>1</v>
      </c>
      <c r="N885" s="224" t="s">
        <v>41</v>
      </c>
      <c r="O885" s="91"/>
      <c r="P885" s="225">
        <f>O885*H885</f>
        <v>0</v>
      </c>
      <c r="Q885" s="225">
        <v>0</v>
      </c>
      <c r="R885" s="225">
        <f>Q885*H885</f>
        <v>0</v>
      </c>
      <c r="S885" s="225">
        <v>0</v>
      </c>
      <c r="T885" s="226">
        <f>S885*H885</f>
        <v>0</v>
      </c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R885" s="227" t="s">
        <v>446</v>
      </c>
      <c r="AT885" s="227" t="s">
        <v>142</v>
      </c>
      <c r="AU885" s="227" t="s">
        <v>147</v>
      </c>
      <c r="AY885" s="16" t="s">
        <v>139</v>
      </c>
      <c r="BE885" s="228">
        <f>IF(N885="základní",J885,0)</f>
        <v>0</v>
      </c>
      <c r="BF885" s="228">
        <f>IF(N885="snížená",J885,0)</f>
        <v>0</v>
      </c>
      <c r="BG885" s="228">
        <f>IF(N885="zákl. přenesená",J885,0)</f>
        <v>0</v>
      </c>
      <c r="BH885" s="228">
        <f>IF(N885="sníž. přenesená",J885,0)</f>
        <v>0</v>
      </c>
      <c r="BI885" s="228">
        <f>IF(N885="nulová",J885,0)</f>
        <v>0</v>
      </c>
      <c r="BJ885" s="16" t="s">
        <v>148</v>
      </c>
      <c r="BK885" s="228">
        <f>ROUND(I885*H885,2)</f>
        <v>0</v>
      </c>
      <c r="BL885" s="16" t="s">
        <v>446</v>
      </c>
      <c r="BM885" s="227" t="s">
        <v>1329</v>
      </c>
    </row>
    <row r="886" s="2" customFormat="1">
      <c r="A886" s="37"/>
      <c r="B886" s="38"/>
      <c r="C886" s="39"/>
      <c r="D886" s="229" t="s">
        <v>150</v>
      </c>
      <c r="E886" s="39"/>
      <c r="F886" s="230" t="s">
        <v>1328</v>
      </c>
      <c r="G886" s="39"/>
      <c r="H886" s="39"/>
      <c r="I886" s="231"/>
      <c r="J886" s="39"/>
      <c r="K886" s="39"/>
      <c r="L886" s="43"/>
      <c r="M886" s="232"/>
      <c r="N886" s="233"/>
      <c r="O886" s="91"/>
      <c r="P886" s="91"/>
      <c r="Q886" s="91"/>
      <c r="R886" s="91"/>
      <c r="S886" s="91"/>
      <c r="T886" s="92"/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T886" s="16" t="s">
        <v>150</v>
      </c>
      <c r="AU886" s="16" t="s">
        <v>147</v>
      </c>
    </row>
    <row r="887" s="2" customFormat="1" ht="24.15" customHeight="1">
      <c r="A887" s="37"/>
      <c r="B887" s="38"/>
      <c r="C887" s="215" t="s">
        <v>1330</v>
      </c>
      <c r="D887" s="215" t="s">
        <v>142</v>
      </c>
      <c r="E887" s="216" t="s">
        <v>1331</v>
      </c>
      <c r="F887" s="217" t="s">
        <v>1332</v>
      </c>
      <c r="G887" s="218" t="s">
        <v>145</v>
      </c>
      <c r="H887" s="219">
        <v>1</v>
      </c>
      <c r="I887" s="220"/>
      <c r="J887" s="221">
        <f>ROUND(I887*H887,2)</f>
        <v>0</v>
      </c>
      <c r="K887" s="222"/>
      <c r="L887" s="43"/>
      <c r="M887" s="223" t="s">
        <v>1</v>
      </c>
      <c r="N887" s="224" t="s">
        <v>41</v>
      </c>
      <c r="O887" s="91"/>
      <c r="P887" s="225">
        <f>O887*H887</f>
        <v>0</v>
      </c>
      <c r="Q887" s="225">
        <v>0</v>
      </c>
      <c r="R887" s="225">
        <f>Q887*H887</f>
        <v>0</v>
      </c>
      <c r="S887" s="225">
        <v>0</v>
      </c>
      <c r="T887" s="226">
        <f>S887*H887</f>
        <v>0</v>
      </c>
      <c r="U887" s="37"/>
      <c r="V887" s="37"/>
      <c r="W887" s="37"/>
      <c r="X887" s="37"/>
      <c r="Y887" s="37"/>
      <c r="Z887" s="37"/>
      <c r="AA887" s="37"/>
      <c r="AB887" s="37"/>
      <c r="AC887" s="37"/>
      <c r="AD887" s="37"/>
      <c r="AE887" s="37"/>
      <c r="AR887" s="227" t="s">
        <v>446</v>
      </c>
      <c r="AT887" s="227" t="s">
        <v>142</v>
      </c>
      <c r="AU887" s="227" t="s">
        <v>147</v>
      </c>
      <c r="AY887" s="16" t="s">
        <v>139</v>
      </c>
      <c r="BE887" s="228">
        <f>IF(N887="základní",J887,0)</f>
        <v>0</v>
      </c>
      <c r="BF887" s="228">
        <f>IF(N887="snížená",J887,0)</f>
        <v>0</v>
      </c>
      <c r="BG887" s="228">
        <f>IF(N887="zákl. přenesená",J887,0)</f>
        <v>0</v>
      </c>
      <c r="BH887" s="228">
        <f>IF(N887="sníž. přenesená",J887,0)</f>
        <v>0</v>
      </c>
      <c r="BI887" s="228">
        <f>IF(N887="nulová",J887,0)</f>
        <v>0</v>
      </c>
      <c r="BJ887" s="16" t="s">
        <v>148</v>
      </c>
      <c r="BK887" s="228">
        <f>ROUND(I887*H887,2)</f>
        <v>0</v>
      </c>
      <c r="BL887" s="16" t="s">
        <v>446</v>
      </c>
      <c r="BM887" s="227" t="s">
        <v>1333</v>
      </c>
    </row>
    <row r="888" s="2" customFormat="1">
      <c r="A888" s="37"/>
      <c r="B888" s="38"/>
      <c r="C888" s="39"/>
      <c r="D888" s="229" t="s">
        <v>150</v>
      </c>
      <c r="E888" s="39"/>
      <c r="F888" s="230" t="s">
        <v>1332</v>
      </c>
      <c r="G888" s="39"/>
      <c r="H888" s="39"/>
      <c r="I888" s="231"/>
      <c r="J888" s="39"/>
      <c r="K888" s="39"/>
      <c r="L888" s="43"/>
      <c r="M888" s="232"/>
      <c r="N888" s="233"/>
      <c r="O888" s="91"/>
      <c r="P888" s="91"/>
      <c r="Q888" s="91"/>
      <c r="R888" s="91"/>
      <c r="S888" s="91"/>
      <c r="T888" s="92"/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T888" s="16" t="s">
        <v>150</v>
      </c>
      <c r="AU888" s="16" t="s">
        <v>147</v>
      </c>
    </row>
    <row r="889" s="2" customFormat="1" ht="16.5" customHeight="1">
      <c r="A889" s="37"/>
      <c r="B889" s="38"/>
      <c r="C889" s="245" t="s">
        <v>1334</v>
      </c>
      <c r="D889" s="245" t="s">
        <v>200</v>
      </c>
      <c r="E889" s="246" t="s">
        <v>1335</v>
      </c>
      <c r="F889" s="247" t="s">
        <v>1336</v>
      </c>
      <c r="G889" s="248" t="s">
        <v>145</v>
      </c>
      <c r="H889" s="249">
        <v>1</v>
      </c>
      <c r="I889" s="250"/>
      <c r="J889" s="251">
        <f>ROUND(I889*H889,2)</f>
        <v>0</v>
      </c>
      <c r="K889" s="252"/>
      <c r="L889" s="253"/>
      <c r="M889" s="254" t="s">
        <v>1</v>
      </c>
      <c r="N889" s="255" t="s">
        <v>41</v>
      </c>
      <c r="O889" s="91"/>
      <c r="P889" s="225">
        <f>O889*H889</f>
        <v>0</v>
      </c>
      <c r="Q889" s="225">
        <v>8.0000000000000007E-05</v>
      </c>
      <c r="R889" s="225">
        <f>Q889*H889</f>
        <v>8.0000000000000007E-05</v>
      </c>
      <c r="S889" s="225">
        <v>0</v>
      </c>
      <c r="T889" s="226">
        <f>S889*H889</f>
        <v>0</v>
      </c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R889" s="227" t="s">
        <v>1285</v>
      </c>
      <c r="AT889" s="227" t="s">
        <v>200</v>
      </c>
      <c r="AU889" s="227" t="s">
        <v>147</v>
      </c>
      <c r="AY889" s="16" t="s">
        <v>139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6" t="s">
        <v>148</v>
      </c>
      <c r="BK889" s="228">
        <f>ROUND(I889*H889,2)</f>
        <v>0</v>
      </c>
      <c r="BL889" s="16" t="s">
        <v>446</v>
      </c>
      <c r="BM889" s="227" t="s">
        <v>1337</v>
      </c>
    </row>
    <row r="890" s="2" customFormat="1">
      <c r="A890" s="37"/>
      <c r="B890" s="38"/>
      <c r="C890" s="39"/>
      <c r="D890" s="229" t="s">
        <v>150</v>
      </c>
      <c r="E890" s="39"/>
      <c r="F890" s="230" t="s">
        <v>1336</v>
      </c>
      <c r="G890" s="39"/>
      <c r="H890" s="39"/>
      <c r="I890" s="231"/>
      <c r="J890" s="39"/>
      <c r="K890" s="39"/>
      <c r="L890" s="43"/>
      <c r="M890" s="232"/>
      <c r="N890" s="233"/>
      <c r="O890" s="91"/>
      <c r="P890" s="91"/>
      <c r="Q890" s="91"/>
      <c r="R890" s="91"/>
      <c r="S890" s="91"/>
      <c r="T890" s="92"/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T890" s="16" t="s">
        <v>150</v>
      </c>
      <c r="AU890" s="16" t="s">
        <v>147</v>
      </c>
    </row>
    <row r="891" s="12" customFormat="1" ht="25.92" customHeight="1">
      <c r="A891" s="12"/>
      <c r="B891" s="199"/>
      <c r="C891" s="200"/>
      <c r="D891" s="201" t="s">
        <v>72</v>
      </c>
      <c r="E891" s="202" t="s">
        <v>1338</v>
      </c>
      <c r="F891" s="202" t="s">
        <v>1339</v>
      </c>
      <c r="G891" s="200"/>
      <c r="H891" s="200"/>
      <c r="I891" s="203"/>
      <c r="J891" s="204">
        <f>BK891</f>
        <v>0</v>
      </c>
      <c r="K891" s="200"/>
      <c r="L891" s="205"/>
      <c r="M891" s="206"/>
      <c r="N891" s="207"/>
      <c r="O891" s="207"/>
      <c r="P891" s="208">
        <f>SUM(P892:P906)</f>
        <v>0</v>
      </c>
      <c r="Q891" s="207"/>
      <c r="R891" s="208">
        <f>SUM(R892:R906)</f>
        <v>0</v>
      </c>
      <c r="S891" s="207"/>
      <c r="T891" s="209">
        <f>SUM(T892:T906)</f>
        <v>0</v>
      </c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R891" s="210" t="s">
        <v>146</v>
      </c>
      <c r="AT891" s="211" t="s">
        <v>72</v>
      </c>
      <c r="AU891" s="211" t="s">
        <v>73</v>
      </c>
      <c r="AY891" s="210" t="s">
        <v>139</v>
      </c>
      <c r="BK891" s="212">
        <f>SUM(BK892:BK906)</f>
        <v>0</v>
      </c>
    </row>
    <row r="892" s="2" customFormat="1" ht="24.15" customHeight="1">
      <c r="A892" s="37"/>
      <c r="B892" s="38"/>
      <c r="C892" s="215" t="s">
        <v>1340</v>
      </c>
      <c r="D892" s="215" t="s">
        <v>142</v>
      </c>
      <c r="E892" s="216" t="s">
        <v>1341</v>
      </c>
      <c r="F892" s="217" t="s">
        <v>1342</v>
      </c>
      <c r="G892" s="218" t="s">
        <v>1343</v>
      </c>
      <c r="H892" s="219">
        <v>8</v>
      </c>
      <c r="I892" s="220"/>
      <c r="J892" s="221">
        <f>ROUND(I892*H892,2)</f>
        <v>0</v>
      </c>
      <c r="K892" s="222"/>
      <c r="L892" s="43"/>
      <c r="M892" s="223" t="s">
        <v>1</v>
      </c>
      <c r="N892" s="224" t="s">
        <v>41</v>
      </c>
      <c r="O892" s="91"/>
      <c r="P892" s="225">
        <f>O892*H892</f>
        <v>0</v>
      </c>
      <c r="Q892" s="225">
        <v>0</v>
      </c>
      <c r="R892" s="225">
        <f>Q892*H892</f>
        <v>0</v>
      </c>
      <c r="S892" s="225">
        <v>0</v>
      </c>
      <c r="T892" s="226">
        <f>S892*H892</f>
        <v>0</v>
      </c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R892" s="227" t="s">
        <v>1344</v>
      </c>
      <c r="AT892" s="227" t="s">
        <v>142</v>
      </c>
      <c r="AU892" s="227" t="s">
        <v>80</v>
      </c>
      <c r="AY892" s="16" t="s">
        <v>139</v>
      </c>
      <c r="BE892" s="228">
        <f>IF(N892="základní",J892,0)</f>
        <v>0</v>
      </c>
      <c r="BF892" s="228">
        <f>IF(N892="snížená",J892,0)</f>
        <v>0</v>
      </c>
      <c r="BG892" s="228">
        <f>IF(N892="zákl. přenesená",J892,0)</f>
        <v>0</v>
      </c>
      <c r="BH892" s="228">
        <f>IF(N892="sníž. přenesená",J892,0)</f>
        <v>0</v>
      </c>
      <c r="BI892" s="228">
        <f>IF(N892="nulová",J892,0)</f>
        <v>0</v>
      </c>
      <c r="BJ892" s="16" t="s">
        <v>148</v>
      </c>
      <c r="BK892" s="228">
        <f>ROUND(I892*H892,2)</f>
        <v>0</v>
      </c>
      <c r="BL892" s="16" t="s">
        <v>1344</v>
      </c>
      <c r="BM892" s="227" t="s">
        <v>1345</v>
      </c>
    </row>
    <row r="893" s="2" customFormat="1">
      <c r="A893" s="37"/>
      <c r="B893" s="38"/>
      <c r="C893" s="39"/>
      <c r="D893" s="229" t="s">
        <v>150</v>
      </c>
      <c r="E893" s="39"/>
      <c r="F893" s="230" t="s">
        <v>1342</v>
      </c>
      <c r="G893" s="39"/>
      <c r="H893" s="39"/>
      <c r="I893" s="231"/>
      <c r="J893" s="39"/>
      <c r="K893" s="39"/>
      <c r="L893" s="43"/>
      <c r="M893" s="232"/>
      <c r="N893" s="233"/>
      <c r="O893" s="91"/>
      <c r="P893" s="91"/>
      <c r="Q893" s="91"/>
      <c r="R893" s="91"/>
      <c r="S893" s="91"/>
      <c r="T893" s="92"/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T893" s="16" t="s">
        <v>150</v>
      </c>
      <c r="AU893" s="16" t="s">
        <v>80</v>
      </c>
    </row>
    <row r="894" s="13" customFormat="1">
      <c r="A894" s="13"/>
      <c r="B894" s="234"/>
      <c r="C894" s="235"/>
      <c r="D894" s="229" t="s">
        <v>151</v>
      </c>
      <c r="E894" s="236" t="s">
        <v>1</v>
      </c>
      <c r="F894" s="237" t="s">
        <v>152</v>
      </c>
      <c r="G894" s="235"/>
      <c r="H894" s="238">
        <v>8</v>
      </c>
      <c r="I894" s="239"/>
      <c r="J894" s="235"/>
      <c r="K894" s="235"/>
      <c r="L894" s="240"/>
      <c r="M894" s="241"/>
      <c r="N894" s="242"/>
      <c r="O894" s="242"/>
      <c r="P894" s="242"/>
      <c r="Q894" s="242"/>
      <c r="R894" s="242"/>
      <c r="S894" s="242"/>
      <c r="T894" s="24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4" t="s">
        <v>151</v>
      </c>
      <c r="AU894" s="244" t="s">
        <v>80</v>
      </c>
      <c r="AV894" s="13" t="s">
        <v>147</v>
      </c>
      <c r="AW894" s="13" t="s">
        <v>30</v>
      </c>
      <c r="AX894" s="13" t="s">
        <v>80</v>
      </c>
      <c r="AY894" s="244" t="s">
        <v>139</v>
      </c>
    </row>
    <row r="895" s="2" customFormat="1" ht="33" customHeight="1">
      <c r="A895" s="37"/>
      <c r="B895" s="38"/>
      <c r="C895" s="215" t="s">
        <v>1346</v>
      </c>
      <c r="D895" s="215" t="s">
        <v>142</v>
      </c>
      <c r="E895" s="216" t="s">
        <v>1347</v>
      </c>
      <c r="F895" s="217" t="s">
        <v>1348</v>
      </c>
      <c r="G895" s="218" t="s">
        <v>1343</v>
      </c>
      <c r="H895" s="219">
        <v>8</v>
      </c>
      <c r="I895" s="220"/>
      <c r="J895" s="221">
        <f>ROUND(I895*H895,2)</f>
        <v>0</v>
      </c>
      <c r="K895" s="222"/>
      <c r="L895" s="43"/>
      <c r="M895" s="223" t="s">
        <v>1</v>
      </c>
      <c r="N895" s="224" t="s">
        <v>41</v>
      </c>
      <c r="O895" s="91"/>
      <c r="P895" s="225">
        <f>O895*H895</f>
        <v>0</v>
      </c>
      <c r="Q895" s="225">
        <v>0</v>
      </c>
      <c r="R895" s="225">
        <f>Q895*H895</f>
        <v>0</v>
      </c>
      <c r="S895" s="225">
        <v>0</v>
      </c>
      <c r="T895" s="226">
        <f>S895*H895</f>
        <v>0</v>
      </c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R895" s="227" t="s">
        <v>1344</v>
      </c>
      <c r="AT895" s="227" t="s">
        <v>142</v>
      </c>
      <c r="AU895" s="227" t="s">
        <v>80</v>
      </c>
      <c r="AY895" s="16" t="s">
        <v>139</v>
      </c>
      <c r="BE895" s="228">
        <f>IF(N895="základní",J895,0)</f>
        <v>0</v>
      </c>
      <c r="BF895" s="228">
        <f>IF(N895="snížená",J895,0)</f>
        <v>0</v>
      </c>
      <c r="BG895" s="228">
        <f>IF(N895="zákl. přenesená",J895,0)</f>
        <v>0</v>
      </c>
      <c r="BH895" s="228">
        <f>IF(N895="sníž. přenesená",J895,0)</f>
        <v>0</v>
      </c>
      <c r="BI895" s="228">
        <f>IF(N895="nulová",J895,0)</f>
        <v>0</v>
      </c>
      <c r="BJ895" s="16" t="s">
        <v>148</v>
      </c>
      <c r="BK895" s="228">
        <f>ROUND(I895*H895,2)</f>
        <v>0</v>
      </c>
      <c r="BL895" s="16" t="s">
        <v>1344</v>
      </c>
      <c r="BM895" s="227" t="s">
        <v>1349</v>
      </c>
    </row>
    <row r="896" s="2" customFormat="1">
      <c r="A896" s="37"/>
      <c r="B896" s="38"/>
      <c r="C896" s="39"/>
      <c r="D896" s="229" t="s">
        <v>150</v>
      </c>
      <c r="E896" s="39"/>
      <c r="F896" s="230" t="s">
        <v>1348</v>
      </c>
      <c r="G896" s="39"/>
      <c r="H896" s="39"/>
      <c r="I896" s="231"/>
      <c r="J896" s="39"/>
      <c r="K896" s="39"/>
      <c r="L896" s="43"/>
      <c r="M896" s="232"/>
      <c r="N896" s="233"/>
      <c r="O896" s="91"/>
      <c r="P896" s="91"/>
      <c r="Q896" s="91"/>
      <c r="R896" s="91"/>
      <c r="S896" s="91"/>
      <c r="T896" s="92"/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T896" s="16" t="s">
        <v>150</v>
      </c>
      <c r="AU896" s="16" t="s">
        <v>80</v>
      </c>
    </row>
    <row r="897" s="13" customFormat="1">
      <c r="A897" s="13"/>
      <c r="B897" s="234"/>
      <c r="C897" s="235"/>
      <c r="D897" s="229" t="s">
        <v>151</v>
      </c>
      <c r="E897" s="236" t="s">
        <v>1</v>
      </c>
      <c r="F897" s="237" t="s">
        <v>152</v>
      </c>
      <c r="G897" s="235"/>
      <c r="H897" s="238">
        <v>8</v>
      </c>
      <c r="I897" s="239"/>
      <c r="J897" s="235"/>
      <c r="K897" s="235"/>
      <c r="L897" s="240"/>
      <c r="M897" s="241"/>
      <c r="N897" s="242"/>
      <c r="O897" s="242"/>
      <c r="P897" s="242"/>
      <c r="Q897" s="242"/>
      <c r="R897" s="242"/>
      <c r="S897" s="242"/>
      <c r="T897" s="24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4" t="s">
        <v>151</v>
      </c>
      <c r="AU897" s="244" t="s">
        <v>80</v>
      </c>
      <c r="AV897" s="13" t="s">
        <v>147</v>
      </c>
      <c r="AW897" s="13" t="s">
        <v>30</v>
      </c>
      <c r="AX897" s="13" t="s">
        <v>80</v>
      </c>
      <c r="AY897" s="244" t="s">
        <v>139</v>
      </c>
    </row>
    <row r="898" s="2" customFormat="1" ht="24.15" customHeight="1">
      <c r="A898" s="37"/>
      <c r="B898" s="38"/>
      <c r="C898" s="215" t="s">
        <v>1350</v>
      </c>
      <c r="D898" s="215" t="s">
        <v>142</v>
      </c>
      <c r="E898" s="216" t="s">
        <v>1351</v>
      </c>
      <c r="F898" s="217" t="s">
        <v>1352</v>
      </c>
      <c r="G898" s="218" t="s">
        <v>1343</v>
      </c>
      <c r="H898" s="219">
        <v>8</v>
      </c>
      <c r="I898" s="220"/>
      <c r="J898" s="221">
        <f>ROUND(I898*H898,2)</f>
        <v>0</v>
      </c>
      <c r="K898" s="222"/>
      <c r="L898" s="43"/>
      <c r="M898" s="223" t="s">
        <v>1</v>
      </c>
      <c r="N898" s="224" t="s">
        <v>41</v>
      </c>
      <c r="O898" s="91"/>
      <c r="P898" s="225">
        <f>O898*H898</f>
        <v>0</v>
      </c>
      <c r="Q898" s="225">
        <v>0</v>
      </c>
      <c r="R898" s="225">
        <f>Q898*H898</f>
        <v>0</v>
      </c>
      <c r="S898" s="225">
        <v>0</v>
      </c>
      <c r="T898" s="226">
        <f>S898*H898</f>
        <v>0</v>
      </c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R898" s="227" t="s">
        <v>1344</v>
      </c>
      <c r="AT898" s="227" t="s">
        <v>142</v>
      </c>
      <c r="AU898" s="227" t="s">
        <v>80</v>
      </c>
      <c r="AY898" s="16" t="s">
        <v>139</v>
      </c>
      <c r="BE898" s="228">
        <f>IF(N898="základní",J898,0)</f>
        <v>0</v>
      </c>
      <c r="BF898" s="228">
        <f>IF(N898="snížená",J898,0)</f>
        <v>0</v>
      </c>
      <c r="BG898" s="228">
        <f>IF(N898="zákl. přenesená",J898,0)</f>
        <v>0</v>
      </c>
      <c r="BH898" s="228">
        <f>IF(N898="sníž. přenesená",J898,0)</f>
        <v>0</v>
      </c>
      <c r="BI898" s="228">
        <f>IF(N898="nulová",J898,0)</f>
        <v>0</v>
      </c>
      <c r="BJ898" s="16" t="s">
        <v>148</v>
      </c>
      <c r="BK898" s="228">
        <f>ROUND(I898*H898,2)</f>
        <v>0</v>
      </c>
      <c r="BL898" s="16" t="s">
        <v>1344</v>
      </c>
      <c r="BM898" s="227" t="s">
        <v>1353</v>
      </c>
    </row>
    <row r="899" s="2" customFormat="1">
      <c r="A899" s="37"/>
      <c r="B899" s="38"/>
      <c r="C899" s="39"/>
      <c r="D899" s="229" t="s">
        <v>150</v>
      </c>
      <c r="E899" s="39"/>
      <c r="F899" s="230" t="s">
        <v>1352</v>
      </c>
      <c r="G899" s="39"/>
      <c r="H899" s="39"/>
      <c r="I899" s="231"/>
      <c r="J899" s="39"/>
      <c r="K899" s="39"/>
      <c r="L899" s="43"/>
      <c r="M899" s="232"/>
      <c r="N899" s="233"/>
      <c r="O899" s="91"/>
      <c r="P899" s="91"/>
      <c r="Q899" s="91"/>
      <c r="R899" s="91"/>
      <c r="S899" s="91"/>
      <c r="T899" s="92"/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T899" s="16" t="s">
        <v>150</v>
      </c>
      <c r="AU899" s="16" t="s">
        <v>80</v>
      </c>
    </row>
    <row r="900" s="13" customFormat="1">
      <c r="A900" s="13"/>
      <c r="B900" s="234"/>
      <c r="C900" s="235"/>
      <c r="D900" s="229" t="s">
        <v>151</v>
      </c>
      <c r="E900" s="236" t="s">
        <v>1</v>
      </c>
      <c r="F900" s="237" t="s">
        <v>152</v>
      </c>
      <c r="G900" s="235"/>
      <c r="H900" s="238">
        <v>8</v>
      </c>
      <c r="I900" s="239"/>
      <c r="J900" s="235"/>
      <c r="K900" s="235"/>
      <c r="L900" s="240"/>
      <c r="M900" s="241"/>
      <c r="N900" s="242"/>
      <c r="O900" s="242"/>
      <c r="P900" s="242"/>
      <c r="Q900" s="242"/>
      <c r="R900" s="242"/>
      <c r="S900" s="242"/>
      <c r="T900" s="24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4" t="s">
        <v>151</v>
      </c>
      <c r="AU900" s="244" t="s">
        <v>80</v>
      </c>
      <c r="AV900" s="13" t="s">
        <v>147</v>
      </c>
      <c r="AW900" s="13" t="s">
        <v>30</v>
      </c>
      <c r="AX900" s="13" t="s">
        <v>80</v>
      </c>
      <c r="AY900" s="244" t="s">
        <v>139</v>
      </c>
    </row>
    <row r="901" s="2" customFormat="1" ht="24.15" customHeight="1">
      <c r="A901" s="37"/>
      <c r="B901" s="38"/>
      <c r="C901" s="215" t="s">
        <v>1354</v>
      </c>
      <c r="D901" s="215" t="s">
        <v>142</v>
      </c>
      <c r="E901" s="216" t="s">
        <v>1355</v>
      </c>
      <c r="F901" s="217" t="s">
        <v>1356</v>
      </c>
      <c r="G901" s="218" t="s">
        <v>1343</v>
      </c>
      <c r="H901" s="219">
        <v>8</v>
      </c>
      <c r="I901" s="220"/>
      <c r="J901" s="221">
        <f>ROUND(I901*H901,2)</f>
        <v>0</v>
      </c>
      <c r="K901" s="222"/>
      <c r="L901" s="43"/>
      <c r="M901" s="223" t="s">
        <v>1</v>
      </c>
      <c r="N901" s="224" t="s">
        <v>41</v>
      </c>
      <c r="O901" s="91"/>
      <c r="P901" s="225">
        <f>O901*H901</f>
        <v>0</v>
      </c>
      <c r="Q901" s="225">
        <v>0</v>
      </c>
      <c r="R901" s="225">
        <f>Q901*H901</f>
        <v>0</v>
      </c>
      <c r="S901" s="225">
        <v>0</v>
      </c>
      <c r="T901" s="226">
        <f>S901*H901</f>
        <v>0</v>
      </c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R901" s="227" t="s">
        <v>1344</v>
      </c>
      <c r="AT901" s="227" t="s">
        <v>142</v>
      </c>
      <c r="AU901" s="227" t="s">
        <v>80</v>
      </c>
      <c r="AY901" s="16" t="s">
        <v>139</v>
      </c>
      <c r="BE901" s="228">
        <f>IF(N901="základní",J901,0)</f>
        <v>0</v>
      </c>
      <c r="BF901" s="228">
        <f>IF(N901="snížená",J901,0)</f>
        <v>0</v>
      </c>
      <c r="BG901" s="228">
        <f>IF(N901="zákl. přenesená",J901,0)</f>
        <v>0</v>
      </c>
      <c r="BH901" s="228">
        <f>IF(N901="sníž. přenesená",J901,0)</f>
        <v>0</v>
      </c>
      <c r="BI901" s="228">
        <f>IF(N901="nulová",J901,0)</f>
        <v>0</v>
      </c>
      <c r="BJ901" s="16" t="s">
        <v>148</v>
      </c>
      <c r="BK901" s="228">
        <f>ROUND(I901*H901,2)</f>
        <v>0</v>
      </c>
      <c r="BL901" s="16" t="s">
        <v>1344</v>
      </c>
      <c r="BM901" s="227" t="s">
        <v>1357</v>
      </c>
    </row>
    <row r="902" s="2" customFormat="1">
      <c r="A902" s="37"/>
      <c r="B902" s="38"/>
      <c r="C902" s="39"/>
      <c r="D902" s="229" t="s">
        <v>150</v>
      </c>
      <c r="E902" s="39"/>
      <c r="F902" s="230" t="s">
        <v>1356</v>
      </c>
      <c r="G902" s="39"/>
      <c r="H902" s="39"/>
      <c r="I902" s="231"/>
      <c r="J902" s="39"/>
      <c r="K902" s="39"/>
      <c r="L902" s="43"/>
      <c r="M902" s="232"/>
      <c r="N902" s="233"/>
      <c r="O902" s="91"/>
      <c r="P902" s="91"/>
      <c r="Q902" s="91"/>
      <c r="R902" s="91"/>
      <c r="S902" s="91"/>
      <c r="T902" s="92"/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T902" s="16" t="s">
        <v>150</v>
      </c>
      <c r="AU902" s="16" t="s">
        <v>80</v>
      </c>
    </row>
    <row r="903" s="13" customFormat="1">
      <c r="A903" s="13"/>
      <c r="B903" s="234"/>
      <c r="C903" s="235"/>
      <c r="D903" s="229" t="s">
        <v>151</v>
      </c>
      <c r="E903" s="236" t="s">
        <v>1</v>
      </c>
      <c r="F903" s="237" t="s">
        <v>152</v>
      </c>
      <c r="G903" s="235"/>
      <c r="H903" s="238">
        <v>8</v>
      </c>
      <c r="I903" s="239"/>
      <c r="J903" s="235"/>
      <c r="K903" s="235"/>
      <c r="L903" s="240"/>
      <c r="M903" s="241"/>
      <c r="N903" s="242"/>
      <c r="O903" s="242"/>
      <c r="P903" s="242"/>
      <c r="Q903" s="242"/>
      <c r="R903" s="242"/>
      <c r="S903" s="242"/>
      <c r="T903" s="24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4" t="s">
        <v>151</v>
      </c>
      <c r="AU903" s="244" t="s">
        <v>80</v>
      </c>
      <c r="AV903" s="13" t="s">
        <v>147</v>
      </c>
      <c r="AW903" s="13" t="s">
        <v>30</v>
      </c>
      <c r="AX903" s="13" t="s">
        <v>80</v>
      </c>
      <c r="AY903" s="244" t="s">
        <v>139</v>
      </c>
    </row>
    <row r="904" s="2" customFormat="1" ht="24.15" customHeight="1">
      <c r="A904" s="37"/>
      <c r="B904" s="38"/>
      <c r="C904" s="215" t="s">
        <v>1358</v>
      </c>
      <c r="D904" s="215" t="s">
        <v>142</v>
      </c>
      <c r="E904" s="216" t="s">
        <v>1359</v>
      </c>
      <c r="F904" s="217" t="s">
        <v>1360</v>
      </c>
      <c r="G904" s="218" t="s">
        <v>1343</v>
      </c>
      <c r="H904" s="219">
        <v>8</v>
      </c>
      <c r="I904" s="220"/>
      <c r="J904" s="221">
        <f>ROUND(I904*H904,2)</f>
        <v>0</v>
      </c>
      <c r="K904" s="222"/>
      <c r="L904" s="43"/>
      <c r="M904" s="223" t="s">
        <v>1</v>
      </c>
      <c r="N904" s="224" t="s">
        <v>41</v>
      </c>
      <c r="O904" s="91"/>
      <c r="P904" s="225">
        <f>O904*H904</f>
        <v>0</v>
      </c>
      <c r="Q904" s="225">
        <v>0</v>
      </c>
      <c r="R904" s="225">
        <f>Q904*H904</f>
        <v>0</v>
      </c>
      <c r="S904" s="225">
        <v>0</v>
      </c>
      <c r="T904" s="226">
        <f>S904*H904</f>
        <v>0</v>
      </c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R904" s="227" t="s">
        <v>1344</v>
      </c>
      <c r="AT904" s="227" t="s">
        <v>142</v>
      </c>
      <c r="AU904" s="227" t="s">
        <v>80</v>
      </c>
      <c r="AY904" s="16" t="s">
        <v>139</v>
      </c>
      <c r="BE904" s="228">
        <f>IF(N904="základní",J904,0)</f>
        <v>0</v>
      </c>
      <c r="BF904" s="228">
        <f>IF(N904="snížená",J904,0)</f>
        <v>0</v>
      </c>
      <c r="BG904" s="228">
        <f>IF(N904="zákl. přenesená",J904,0)</f>
        <v>0</v>
      </c>
      <c r="BH904" s="228">
        <f>IF(N904="sníž. přenesená",J904,0)</f>
        <v>0</v>
      </c>
      <c r="BI904" s="228">
        <f>IF(N904="nulová",J904,0)</f>
        <v>0</v>
      </c>
      <c r="BJ904" s="16" t="s">
        <v>148</v>
      </c>
      <c r="BK904" s="228">
        <f>ROUND(I904*H904,2)</f>
        <v>0</v>
      </c>
      <c r="BL904" s="16" t="s">
        <v>1344</v>
      </c>
      <c r="BM904" s="227" t="s">
        <v>1361</v>
      </c>
    </row>
    <row r="905" s="2" customFormat="1">
      <c r="A905" s="37"/>
      <c r="B905" s="38"/>
      <c r="C905" s="39"/>
      <c r="D905" s="229" t="s">
        <v>150</v>
      </c>
      <c r="E905" s="39"/>
      <c r="F905" s="230" t="s">
        <v>1360</v>
      </c>
      <c r="G905" s="39"/>
      <c r="H905" s="39"/>
      <c r="I905" s="231"/>
      <c r="J905" s="39"/>
      <c r="K905" s="39"/>
      <c r="L905" s="43"/>
      <c r="M905" s="232"/>
      <c r="N905" s="233"/>
      <c r="O905" s="91"/>
      <c r="P905" s="91"/>
      <c r="Q905" s="91"/>
      <c r="R905" s="91"/>
      <c r="S905" s="91"/>
      <c r="T905" s="92"/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T905" s="16" t="s">
        <v>150</v>
      </c>
      <c r="AU905" s="16" t="s">
        <v>80</v>
      </c>
    </row>
    <row r="906" s="13" customFormat="1">
      <c r="A906" s="13"/>
      <c r="B906" s="234"/>
      <c r="C906" s="235"/>
      <c r="D906" s="229" t="s">
        <v>151</v>
      </c>
      <c r="E906" s="236" t="s">
        <v>1</v>
      </c>
      <c r="F906" s="237" t="s">
        <v>152</v>
      </c>
      <c r="G906" s="235"/>
      <c r="H906" s="238">
        <v>8</v>
      </c>
      <c r="I906" s="239"/>
      <c r="J906" s="235"/>
      <c r="K906" s="235"/>
      <c r="L906" s="240"/>
      <c r="M906" s="241"/>
      <c r="N906" s="242"/>
      <c r="O906" s="242"/>
      <c r="P906" s="242"/>
      <c r="Q906" s="242"/>
      <c r="R906" s="242"/>
      <c r="S906" s="242"/>
      <c r="T906" s="24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4" t="s">
        <v>151</v>
      </c>
      <c r="AU906" s="244" t="s">
        <v>80</v>
      </c>
      <c r="AV906" s="13" t="s">
        <v>147</v>
      </c>
      <c r="AW906" s="13" t="s">
        <v>30</v>
      </c>
      <c r="AX906" s="13" t="s">
        <v>80</v>
      </c>
      <c r="AY906" s="244" t="s">
        <v>139</v>
      </c>
    </row>
    <row r="907" s="12" customFormat="1" ht="25.92" customHeight="1">
      <c r="A907" s="12"/>
      <c r="B907" s="199"/>
      <c r="C907" s="200"/>
      <c r="D907" s="201" t="s">
        <v>72</v>
      </c>
      <c r="E907" s="202" t="s">
        <v>1362</v>
      </c>
      <c r="F907" s="202" t="s">
        <v>1363</v>
      </c>
      <c r="G907" s="200"/>
      <c r="H907" s="200"/>
      <c r="I907" s="203"/>
      <c r="J907" s="204">
        <f>BK907</f>
        <v>0</v>
      </c>
      <c r="K907" s="200"/>
      <c r="L907" s="205"/>
      <c r="M907" s="206"/>
      <c r="N907" s="207"/>
      <c r="O907" s="207"/>
      <c r="P907" s="208">
        <f>P908+P911+P914</f>
        <v>0</v>
      </c>
      <c r="Q907" s="207"/>
      <c r="R907" s="208">
        <f>R908+R911+R914</f>
        <v>0</v>
      </c>
      <c r="S907" s="207"/>
      <c r="T907" s="209">
        <f>T908+T911+T914</f>
        <v>0</v>
      </c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R907" s="210" t="s">
        <v>148</v>
      </c>
      <c r="AT907" s="211" t="s">
        <v>72</v>
      </c>
      <c r="AU907" s="211" t="s">
        <v>73</v>
      </c>
      <c r="AY907" s="210" t="s">
        <v>139</v>
      </c>
      <c r="BK907" s="212">
        <f>BK908+BK911+BK914</f>
        <v>0</v>
      </c>
    </row>
    <row r="908" s="12" customFormat="1" ht="22.8" customHeight="1">
      <c r="A908" s="12"/>
      <c r="B908" s="199"/>
      <c r="C908" s="200"/>
      <c r="D908" s="201" t="s">
        <v>72</v>
      </c>
      <c r="E908" s="213" t="s">
        <v>1364</v>
      </c>
      <c r="F908" s="213" t="s">
        <v>1365</v>
      </c>
      <c r="G908" s="200"/>
      <c r="H908" s="200"/>
      <c r="I908" s="203"/>
      <c r="J908" s="214">
        <f>BK908</f>
        <v>0</v>
      </c>
      <c r="K908" s="200"/>
      <c r="L908" s="205"/>
      <c r="M908" s="206"/>
      <c r="N908" s="207"/>
      <c r="O908" s="207"/>
      <c r="P908" s="208">
        <f>SUM(P909:P910)</f>
        <v>0</v>
      </c>
      <c r="Q908" s="207"/>
      <c r="R908" s="208">
        <f>SUM(R909:R910)</f>
        <v>0</v>
      </c>
      <c r="S908" s="207"/>
      <c r="T908" s="209">
        <f>SUM(T909:T910)</f>
        <v>0</v>
      </c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R908" s="210" t="s">
        <v>148</v>
      </c>
      <c r="AT908" s="211" t="s">
        <v>72</v>
      </c>
      <c r="AU908" s="211" t="s">
        <v>80</v>
      </c>
      <c r="AY908" s="210" t="s">
        <v>139</v>
      </c>
      <c r="BK908" s="212">
        <f>SUM(BK909:BK910)</f>
        <v>0</v>
      </c>
    </row>
    <row r="909" s="2" customFormat="1" ht="16.5" customHeight="1">
      <c r="A909" s="37"/>
      <c r="B909" s="38"/>
      <c r="C909" s="215" t="s">
        <v>1366</v>
      </c>
      <c r="D909" s="215" t="s">
        <v>142</v>
      </c>
      <c r="E909" s="216" t="s">
        <v>1367</v>
      </c>
      <c r="F909" s="217" t="s">
        <v>1368</v>
      </c>
      <c r="G909" s="218" t="s">
        <v>1369</v>
      </c>
      <c r="H909" s="219">
        <v>1</v>
      </c>
      <c r="I909" s="220"/>
      <c r="J909" s="221">
        <f>ROUND(I909*H909,2)</f>
        <v>0</v>
      </c>
      <c r="K909" s="222"/>
      <c r="L909" s="43"/>
      <c r="M909" s="223" t="s">
        <v>1</v>
      </c>
      <c r="N909" s="224" t="s">
        <v>41</v>
      </c>
      <c r="O909" s="91"/>
      <c r="P909" s="225">
        <f>O909*H909</f>
        <v>0</v>
      </c>
      <c r="Q909" s="225">
        <v>0</v>
      </c>
      <c r="R909" s="225">
        <f>Q909*H909</f>
        <v>0</v>
      </c>
      <c r="S909" s="225">
        <v>0</v>
      </c>
      <c r="T909" s="226">
        <f>S909*H909</f>
        <v>0</v>
      </c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R909" s="227" t="s">
        <v>1370</v>
      </c>
      <c r="AT909" s="227" t="s">
        <v>142</v>
      </c>
      <c r="AU909" s="227" t="s">
        <v>147</v>
      </c>
      <c r="AY909" s="16" t="s">
        <v>139</v>
      </c>
      <c r="BE909" s="228">
        <f>IF(N909="základní",J909,0)</f>
        <v>0</v>
      </c>
      <c r="BF909" s="228">
        <f>IF(N909="snížená",J909,0)</f>
        <v>0</v>
      </c>
      <c r="BG909" s="228">
        <f>IF(N909="zákl. přenesená",J909,0)</f>
        <v>0</v>
      </c>
      <c r="BH909" s="228">
        <f>IF(N909="sníž. přenesená",J909,0)</f>
        <v>0</v>
      </c>
      <c r="BI909" s="228">
        <f>IF(N909="nulová",J909,0)</f>
        <v>0</v>
      </c>
      <c r="BJ909" s="16" t="s">
        <v>148</v>
      </c>
      <c r="BK909" s="228">
        <f>ROUND(I909*H909,2)</f>
        <v>0</v>
      </c>
      <c r="BL909" s="16" t="s">
        <v>1370</v>
      </c>
      <c r="BM909" s="227" t="s">
        <v>1371</v>
      </c>
    </row>
    <row r="910" s="2" customFormat="1">
      <c r="A910" s="37"/>
      <c r="B910" s="38"/>
      <c r="C910" s="39"/>
      <c r="D910" s="229" t="s">
        <v>150</v>
      </c>
      <c r="E910" s="39"/>
      <c r="F910" s="230" t="s">
        <v>1368</v>
      </c>
      <c r="G910" s="39"/>
      <c r="H910" s="39"/>
      <c r="I910" s="231"/>
      <c r="J910" s="39"/>
      <c r="K910" s="39"/>
      <c r="L910" s="43"/>
      <c r="M910" s="232"/>
      <c r="N910" s="233"/>
      <c r="O910" s="91"/>
      <c r="P910" s="91"/>
      <c r="Q910" s="91"/>
      <c r="R910" s="91"/>
      <c r="S910" s="91"/>
      <c r="T910" s="92"/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T910" s="16" t="s">
        <v>150</v>
      </c>
      <c r="AU910" s="16" t="s">
        <v>147</v>
      </c>
    </row>
    <row r="911" s="12" customFormat="1" ht="22.8" customHeight="1">
      <c r="A911" s="12"/>
      <c r="B911" s="199"/>
      <c r="C911" s="200"/>
      <c r="D911" s="201" t="s">
        <v>72</v>
      </c>
      <c r="E911" s="213" t="s">
        <v>1372</v>
      </c>
      <c r="F911" s="213" t="s">
        <v>1373</v>
      </c>
      <c r="G911" s="200"/>
      <c r="H911" s="200"/>
      <c r="I911" s="203"/>
      <c r="J911" s="214">
        <f>BK911</f>
        <v>0</v>
      </c>
      <c r="K911" s="200"/>
      <c r="L911" s="205"/>
      <c r="M911" s="206"/>
      <c r="N911" s="207"/>
      <c r="O911" s="207"/>
      <c r="P911" s="208">
        <f>SUM(P912:P913)</f>
        <v>0</v>
      </c>
      <c r="Q911" s="207"/>
      <c r="R911" s="208">
        <f>SUM(R912:R913)</f>
        <v>0</v>
      </c>
      <c r="S911" s="207"/>
      <c r="T911" s="209">
        <f>SUM(T912:T913)</f>
        <v>0</v>
      </c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R911" s="210" t="s">
        <v>148</v>
      </c>
      <c r="AT911" s="211" t="s">
        <v>72</v>
      </c>
      <c r="AU911" s="211" t="s">
        <v>80</v>
      </c>
      <c r="AY911" s="210" t="s">
        <v>139</v>
      </c>
      <c r="BK911" s="212">
        <f>SUM(BK912:BK913)</f>
        <v>0</v>
      </c>
    </row>
    <row r="912" s="2" customFormat="1" ht="16.5" customHeight="1">
      <c r="A912" s="37"/>
      <c r="B912" s="38"/>
      <c r="C912" s="215" t="s">
        <v>1374</v>
      </c>
      <c r="D912" s="215" t="s">
        <v>142</v>
      </c>
      <c r="E912" s="216" t="s">
        <v>1375</v>
      </c>
      <c r="F912" s="217" t="s">
        <v>1373</v>
      </c>
      <c r="G912" s="218" t="s">
        <v>1376</v>
      </c>
      <c r="H912" s="219">
        <v>1</v>
      </c>
      <c r="I912" s="220"/>
      <c r="J912" s="221">
        <f>ROUND(I912*H912,2)</f>
        <v>0</v>
      </c>
      <c r="K912" s="222"/>
      <c r="L912" s="43"/>
      <c r="M912" s="223" t="s">
        <v>1</v>
      </c>
      <c r="N912" s="224" t="s">
        <v>41</v>
      </c>
      <c r="O912" s="91"/>
      <c r="P912" s="225">
        <f>O912*H912</f>
        <v>0</v>
      </c>
      <c r="Q912" s="225">
        <v>0</v>
      </c>
      <c r="R912" s="225">
        <f>Q912*H912</f>
        <v>0</v>
      </c>
      <c r="S912" s="225">
        <v>0</v>
      </c>
      <c r="T912" s="226">
        <f>S912*H912</f>
        <v>0</v>
      </c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R912" s="227" t="s">
        <v>1370</v>
      </c>
      <c r="AT912" s="227" t="s">
        <v>142</v>
      </c>
      <c r="AU912" s="227" t="s">
        <v>147</v>
      </c>
      <c r="AY912" s="16" t="s">
        <v>139</v>
      </c>
      <c r="BE912" s="228">
        <f>IF(N912="základní",J912,0)</f>
        <v>0</v>
      </c>
      <c r="BF912" s="228">
        <f>IF(N912="snížená",J912,0)</f>
        <v>0</v>
      </c>
      <c r="BG912" s="228">
        <f>IF(N912="zákl. přenesená",J912,0)</f>
        <v>0</v>
      </c>
      <c r="BH912" s="228">
        <f>IF(N912="sníž. přenesená",J912,0)</f>
        <v>0</v>
      </c>
      <c r="BI912" s="228">
        <f>IF(N912="nulová",J912,0)</f>
        <v>0</v>
      </c>
      <c r="BJ912" s="16" t="s">
        <v>148</v>
      </c>
      <c r="BK912" s="228">
        <f>ROUND(I912*H912,2)</f>
        <v>0</v>
      </c>
      <c r="BL912" s="16" t="s">
        <v>1370</v>
      </c>
      <c r="BM912" s="227" t="s">
        <v>1377</v>
      </c>
    </row>
    <row r="913" s="2" customFormat="1">
      <c r="A913" s="37"/>
      <c r="B913" s="38"/>
      <c r="C913" s="39"/>
      <c r="D913" s="229" t="s">
        <v>150</v>
      </c>
      <c r="E913" s="39"/>
      <c r="F913" s="230" t="s">
        <v>1373</v>
      </c>
      <c r="G913" s="39"/>
      <c r="H913" s="39"/>
      <c r="I913" s="231"/>
      <c r="J913" s="39"/>
      <c r="K913" s="39"/>
      <c r="L913" s="43"/>
      <c r="M913" s="232"/>
      <c r="N913" s="233"/>
      <c r="O913" s="91"/>
      <c r="P913" s="91"/>
      <c r="Q913" s="91"/>
      <c r="R913" s="91"/>
      <c r="S913" s="91"/>
      <c r="T913" s="92"/>
      <c r="U913" s="37"/>
      <c r="V913" s="37"/>
      <c r="W913" s="37"/>
      <c r="X913" s="37"/>
      <c r="Y913" s="37"/>
      <c r="Z913" s="37"/>
      <c r="AA913" s="37"/>
      <c r="AB913" s="37"/>
      <c r="AC913" s="37"/>
      <c r="AD913" s="37"/>
      <c r="AE913" s="37"/>
      <c r="AT913" s="16" t="s">
        <v>150</v>
      </c>
      <c r="AU913" s="16" t="s">
        <v>147</v>
      </c>
    </row>
    <row r="914" s="12" customFormat="1" ht="22.8" customHeight="1">
      <c r="A914" s="12"/>
      <c r="B914" s="199"/>
      <c r="C914" s="200"/>
      <c r="D914" s="201" t="s">
        <v>72</v>
      </c>
      <c r="E914" s="213" t="s">
        <v>1378</v>
      </c>
      <c r="F914" s="213" t="s">
        <v>1379</v>
      </c>
      <c r="G914" s="200"/>
      <c r="H914" s="200"/>
      <c r="I914" s="203"/>
      <c r="J914" s="214">
        <f>BK914</f>
        <v>0</v>
      </c>
      <c r="K914" s="200"/>
      <c r="L914" s="205"/>
      <c r="M914" s="206"/>
      <c r="N914" s="207"/>
      <c r="O914" s="207"/>
      <c r="P914" s="208">
        <f>SUM(P915:P916)</f>
        <v>0</v>
      </c>
      <c r="Q914" s="207"/>
      <c r="R914" s="208">
        <f>SUM(R915:R916)</f>
        <v>0</v>
      </c>
      <c r="S914" s="207"/>
      <c r="T914" s="209">
        <f>SUM(T915:T916)</f>
        <v>0</v>
      </c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R914" s="210" t="s">
        <v>148</v>
      </c>
      <c r="AT914" s="211" t="s">
        <v>72</v>
      </c>
      <c r="AU914" s="211" t="s">
        <v>80</v>
      </c>
      <c r="AY914" s="210" t="s">
        <v>139</v>
      </c>
      <c r="BK914" s="212">
        <f>SUM(BK915:BK916)</f>
        <v>0</v>
      </c>
    </row>
    <row r="915" s="2" customFormat="1" ht="16.5" customHeight="1">
      <c r="A915" s="37"/>
      <c r="B915" s="38"/>
      <c r="C915" s="215" t="s">
        <v>1380</v>
      </c>
      <c r="D915" s="215" t="s">
        <v>142</v>
      </c>
      <c r="E915" s="216" t="s">
        <v>1381</v>
      </c>
      <c r="F915" s="217" t="s">
        <v>1379</v>
      </c>
      <c r="G915" s="218" t="s">
        <v>1376</v>
      </c>
      <c r="H915" s="219">
        <v>1</v>
      </c>
      <c r="I915" s="220"/>
      <c r="J915" s="221">
        <f>ROUND(I915*H915,2)</f>
        <v>0</v>
      </c>
      <c r="K915" s="222"/>
      <c r="L915" s="43"/>
      <c r="M915" s="223" t="s">
        <v>1</v>
      </c>
      <c r="N915" s="224" t="s">
        <v>41</v>
      </c>
      <c r="O915" s="91"/>
      <c r="P915" s="225">
        <f>O915*H915</f>
        <v>0</v>
      </c>
      <c r="Q915" s="225">
        <v>0</v>
      </c>
      <c r="R915" s="225">
        <f>Q915*H915</f>
        <v>0</v>
      </c>
      <c r="S915" s="225">
        <v>0</v>
      </c>
      <c r="T915" s="226">
        <f>S915*H915</f>
        <v>0</v>
      </c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R915" s="227" t="s">
        <v>1370</v>
      </c>
      <c r="AT915" s="227" t="s">
        <v>142</v>
      </c>
      <c r="AU915" s="227" t="s">
        <v>147</v>
      </c>
      <c r="AY915" s="16" t="s">
        <v>139</v>
      </c>
      <c r="BE915" s="228">
        <f>IF(N915="základní",J915,0)</f>
        <v>0</v>
      </c>
      <c r="BF915" s="228">
        <f>IF(N915="snížená",J915,0)</f>
        <v>0</v>
      </c>
      <c r="BG915" s="228">
        <f>IF(N915="zákl. přenesená",J915,0)</f>
        <v>0</v>
      </c>
      <c r="BH915" s="228">
        <f>IF(N915="sníž. přenesená",J915,0)</f>
        <v>0</v>
      </c>
      <c r="BI915" s="228">
        <f>IF(N915="nulová",J915,0)</f>
        <v>0</v>
      </c>
      <c r="BJ915" s="16" t="s">
        <v>148</v>
      </c>
      <c r="BK915" s="228">
        <f>ROUND(I915*H915,2)</f>
        <v>0</v>
      </c>
      <c r="BL915" s="16" t="s">
        <v>1370</v>
      </c>
      <c r="BM915" s="227" t="s">
        <v>1382</v>
      </c>
    </row>
    <row r="916" s="2" customFormat="1">
      <c r="A916" s="37"/>
      <c r="B916" s="38"/>
      <c r="C916" s="39"/>
      <c r="D916" s="229" t="s">
        <v>150</v>
      </c>
      <c r="E916" s="39"/>
      <c r="F916" s="230" t="s">
        <v>1379</v>
      </c>
      <c r="G916" s="39"/>
      <c r="H916" s="39"/>
      <c r="I916" s="231"/>
      <c r="J916" s="39"/>
      <c r="K916" s="39"/>
      <c r="L916" s="43"/>
      <c r="M916" s="268"/>
      <c r="N916" s="269"/>
      <c r="O916" s="270"/>
      <c r="P916" s="270"/>
      <c r="Q916" s="270"/>
      <c r="R916" s="270"/>
      <c r="S916" s="270"/>
      <c r="T916" s="271"/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T916" s="16" t="s">
        <v>150</v>
      </c>
      <c r="AU916" s="16" t="s">
        <v>147</v>
      </c>
    </row>
    <row r="917" s="2" customFormat="1" ht="6.96" customHeight="1">
      <c r="A917" s="37"/>
      <c r="B917" s="66"/>
      <c r="C917" s="67"/>
      <c r="D917" s="67"/>
      <c r="E917" s="67"/>
      <c r="F917" s="67"/>
      <c r="G917" s="67"/>
      <c r="H917" s="67"/>
      <c r="I917" s="67"/>
      <c r="J917" s="67"/>
      <c r="K917" s="67"/>
      <c r="L917" s="43"/>
      <c r="M917" s="37"/>
      <c r="O917" s="37"/>
      <c r="P917" s="37"/>
      <c r="Q917" s="37"/>
      <c r="R917" s="37"/>
      <c r="S917" s="37"/>
      <c r="T917" s="37"/>
      <c r="U917" s="37"/>
      <c r="V917" s="37"/>
      <c r="W917" s="37"/>
      <c r="X917" s="37"/>
      <c r="Y917" s="37"/>
      <c r="Z917" s="37"/>
      <c r="AA917" s="37"/>
      <c r="AB917" s="37"/>
      <c r="AC917" s="37"/>
      <c r="AD917" s="37"/>
      <c r="AE917" s="37"/>
    </row>
  </sheetData>
  <sheetProtection sheet="1" autoFilter="0" formatColumns="0" formatRows="0" objects="1" scenarios="1" spinCount="100000" saltValue="BmN6qhqxIC+L+z5YFNdm+v5S3z2sNJOzF1utxbOqh/KdKtpNXwwK/qFg5xmUX5ELnbMsVh+AjX2DJJzesAOz6w==" hashValue="rr3Ol0hLxSEF6kwijzSqU6v9F0o87cCiViQNCUY7CW5fZfEE0WAQ072HuQbcWupPnf+xlhwf1Wo+nyHaD4HGtQ==" algorithmName="SHA-512" password="CC35"/>
  <autoFilter ref="C149:K916"/>
  <mergeCells count="9">
    <mergeCell ref="E7:H7"/>
    <mergeCell ref="E9:H9"/>
    <mergeCell ref="E18:H18"/>
    <mergeCell ref="E27:H27"/>
    <mergeCell ref="E85:H85"/>
    <mergeCell ref="E87:H87"/>
    <mergeCell ref="E140:H140"/>
    <mergeCell ref="E142:H14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2022-01-11T17:14:08Z</dcterms:created>
  <dcterms:modified xsi:type="dcterms:W3CDTF">2022-01-11T17:14:13Z</dcterms:modified>
</cp:coreProperties>
</file>